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C:\Users\Grace\Desktop\"/>
    </mc:Choice>
  </mc:AlternateContent>
  <xr:revisionPtr revIDLastSave="0" documentId="13_ncr:1_{581A0C47-DB3F-45FC-9576-9244543D19C1}" xr6:coauthVersionLast="41" xr6:coauthVersionMax="41" xr10:uidLastSave="{00000000-0000-0000-0000-000000000000}"/>
  <bookViews>
    <workbookView xWindow="-120" yWindow="-120" windowWidth="19440" windowHeight="15000" xr2:uid="{00000000-000D-0000-FFFF-FFFF00000000}"/>
  </bookViews>
  <sheets>
    <sheet name="Medical" sheetId="1" r:id="rId1"/>
    <sheet name="Engineering" sheetId="2" r:id="rId2"/>
    <sheet name="GeneralScience" sheetId="3" r:id="rId3"/>
    <sheet name="Arts" sheetId="4" r:id="rId4"/>
    <sheet name="report" sheetId="5" r:id="rId5"/>
    <sheet name="Comaparitive report" sheetId="6" r:id="rId6"/>
  </sheets>
  <definedNames>
    <definedName name="_xlnm._FilterDatabase" localSheetId="3" hidden="1">Arts!$A$1:$AL$352</definedName>
    <definedName name="_xlnm._FilterDatabase" localSheetId="2" hidden="1">GeneralScience!$A$1:$X$278</definedName>
    <definedName name="_xlnm._FilterDatabase" localSheetId="0" hidden="1">Medical!$A$1:$V$242</definedName>
  </definedNames>
  <calcPr calcId="191029"/>
</workbook>
</file>

<file path=xl/calcChain.xml><?xml version="1.0" encoding="utf-8"?>
<calcChain xmlns="http://schemas.openxmlformats.org/spreadsheetml/2006/main">
  <c r="AI8" i="4" l="1"/>
  <c r="AI9" i="4"/>
  <c r="AI10" i="4"/>
  <c r="AI11" i="4"/>
  <c r="AI12" i="4"/>
  <c r="AI13" i="4"/>
  <c r="AI14" i="4"/>
  <c r="AI15" i="4"/>
  <c r="AI16" i="4"/>
  <c r="AI17" i="4"/>
  <c r="AI18" i="4"/>
  <c r="AI19" i="4"/>
  <c r="AI20" i="4"/>
  <c r="AI21" i="4"/>
  <c r="AI22" i="4"/>
  <c r="AI23" i="4"/>
  <c r="AI24" i="4"/>
  <c r="AI25" i="4"/>
  <c r="AI26" i="4"/>
  <c r="AI27" i="4"/>
  <c r="AI28" i="4"/>
  <c r="AI29" i="4"/>
  <c r="AI30" i="4"/>
  <c r="AI31" i="4"/>
  <c r="AI32" i="4"/>
  <c r="AI33" i="4"/>
  <c r="AI34" i="4"/>
  <c r="AI35" i="4"/>
  <c r="AI36" i="4"/>
  <c r="AI37" i="4"/>
  <c r="AI38" i="4"/>
  <c r="AI39" i="4"/>
  <c r="AI40" i="4"/>
  <c r="AI41" i="4"/>
  <c r="AI42" i="4"/>
  <c r="AI43" i="4"/>
  <c r="AI44" i="4"/>
  <c r="AI45" i="4"/>
  <c r="AI46" i="4"/>
  <c r="AI47" i="4"/>
  <c r="AI48" i="4"/>
  <c r="AI49" i="4"/>
  <c r="AI50" i="4"/>
  <c r="AI51" i="4"/>
  <c r="AI52" i="4"/>
  <c r="AI53" i="4"/>
  <c r="AI54" i="4"/>
  <c r="AI55" i="4"/>
  <c r="AI56" i="4"/>
  <c r="AI57" i="4"/>
  <c r="AI58" i="4"/>
  <c r="AI59" i="4"/>
  <c r="AI60" i="4"/>
  <c r="AI61" i="4"/>
  <c r="AI62" i="4"/>
  <c r="AI63" i="4"/>
  <c r="AI64" i="4"/>
  <c r="AI65" i="4"/>
  <c r="AI66" i="4"/>
  <c r="AI67" i="4"/>
  <c r="AI68" i="4"/>
  <c r="AI69" i="4"/>
  <c r="AI70" i="4"/>
  <c r="AI71" i="4"/>
  <c r="AI72" i="4"/>
  <c r="AI73" i="4"/>
  <c r="AI74" i="4"/>
  <c r="AI75" i="4"/>
  <c r="AI76" i="4"/>
  <c r="AI77" i="4"/>
  <c r="AI78" i="4"/>
  <c r="AI79" i="4"/>
  <c r="AI80" i="4"/>
  <c r="AI81" i="4"/>
  <c r="AI82" i="4"/>
  <c r="AI83" i="4"/>
  <c r="AI84" i="4"/>
  <c r="AI85" i="4"/>
  <c r="AI86" i="4"/>
  <c r="AI87" i="4"/>
  <c r="AI88" i="4"/>
  <c r="AI89" i="4"/>
  <c r="AI90" i="4"/>
  <c r="AI91" i="4"/>
  <c r="AI92" i="4"/>
  <c r="AI93" i="4"/>
  <c r="AI94" i="4"/>
  <c r="AI95" i="4"/>
  <c r="AI96" i="4"/>
  <c r="AI97" i="4"/>
  <c r="AI98" i="4"/>
  <c r="AI99" i="4"/>
  <c r="AI100" i="4"/>
  <c r="AI101" i="4"/>
  <c r="AI102" i="4"/>
  <c r="AI103" i="4"/>
  <c r="AI104" i="4"/>
  <c r="AI105" i="4"/>
  <c r="AI106" i="4"/>
  <c r="AI107" i="4"/>
  <c r="AI108" i="4"/>
  <c r="AI109" i="4"/>
  <c r="AI110" i="4"/>
  <c r="AI111" i="4"/>
  <c r="AI112" i="4"/>
  <c r="AI113" i="4"/>
  <c r="AI114" i="4"/>
  <c r="AI115" i="4"/>
  <c r="AI116" i="4"/>
  <c r="AI117" i="4"/>
  <c r="AI118" i="4"/>
  <c r="AI119" i="4"/>
  <c r="AI120" i="4"/>
  <c r="AI121" i="4"/>
  <c r="AI122" i="4"/>
  <c r="AI123" i="4"/>
  <c r="AI124" i="4"/>
  <c r="AI125" i="4"/>
  <c r="AI126" i="4"/>
  <c r="AI127" i="4"/>
  <c r="AI128" i="4"/>
  <c r="AI129" i="4"/>
  <c r="AI130" i="4"/>
  <c r="AI131" i="4"/>
  <c r="AI132" i="4"/>
  <c r="AI133" i="4"/>
  <c r="AI134" i="4"/>
  <c r="AI135" i="4"/>
  <c r="AI136" i="4"/>
  <c r="AI137" i="4"/>
  <c r="AI138" i="4"/>
  <c r="AI139" i="4"/>
  <c r="AI140" i="4"/>
  <c r="AI141" i="4"/>
  <c r="AI142" i="4"/>
  <c r="AI143" i="4"/>
  <c r="AI144" i="4"/>
  <c r="AI145" i="4"/>
  <c r="AI146" i="4"/>
  <c r="AI147" i="4"/>
  <c r="AI148" i="4"/>
  <c r="AI149" i="4"/>
  <c r="AI150" i="4"/>
  <c r="AI151" i="4"/>
  <c r="AI152" i="4"/>
  <c r="AI153" i="4"/>
  <c r="AI154" i="4"/>
  <c r="AI155" i="4"/>
  <c r="AI156" i="4"/>
  <c r="AI157" i="4"/>
  <c r="AI158" i="4"/>
  <c r="AI159" i="4"/>
  <c r="AI160" i="4"/>
  <c r="AI161" i="4"/>
  <c r="AI162" i="4"/>
  <c r="AI163" i="4"/>
  <c r="AI164" i="4"/>
  <c r="AI165" i="4"/>
  <c r="AI166" i="4"/>
  <c r="AI167" i="4"/>
  <c r="AI168" i="4"/>
  <c r="AI169" i="4"/>
  <c r="AI170" i="4"/>
  <c r="AI171" i="4"/>
  <c r="AI172" i="4"/>
  <c r="AI173" i="4"/>
  <c r="AI174" i="4"/>
  <c r="AI175" i="4"/>
  <c r="AI176" i="4"/>
  <c r="AI177" i="4"/>
  <c r="AI178" i="4"/>
  <c r="AI179" i="4"/>
  <c r="AI180" i="4"/>
  <c r="AI181" i="4"/>
  <c r="AI182" i="4"/>
  <c r="AI183" i="4"/>
  <c r="AI184" i="4"/>
  <c r="AI185" i="4"/>
  <c r="AI186" i="4"/>
  <c r="AI187" i="4"/>
  <c r="AI188" i="4"/>
  <c r="AI189" i="4"/>
  <c r="AI190" i="4"/>
  <c r="AI191" i="4"/>
  <c r="AI192" i="4"/>
  <c r="AI193" i="4"/>
  <c r="AI194" i="4"/>
  <c r="AI195" i="4"/>
  <c r="AI196" i="4"/>
  <c r="AI197" i="4"/>
  <c r="AI198" i="4"/>
  <c r="AI199" i="4"/>
  <c r="AI200" i="4"/>
  <c r="AI201" i="4"/>
  <c r="AI202" i="4"/>
  <c r="AI203" i="4"/>
  <c r="AI204" i="4"/>
  <c r="AI205" i="4"/>
  <c r="AI206" i="4"/>
  <c r="AI207" i="4"/>
  <c r="AI208" i="4"/>
  <c r="AI209" i="4"/>
  <c r="AI210" i="4"/>
  <c r="AI211" i="4"/>
  <c r="AI212" i="4"/>
  <c r="AI213" i="4"/>
  <c r="AI214" i="4"/>
  <c r="AI215" i="4"/>
  <c r="AI216" i="4"/>
  <c r="AI217" i="4"/>
  <c r="AI218" i="4"/>
  <c r="AI219" i="4"/>
  <c r="AI220" i="4"/>
  <c r="AI221" i="4"/>
  <c r="AI222" i="4"/>
  <c r="AI223" i="4"/>
  <c r="AI224" i="4"/>
  <c r="AI225" i="4"/>
  <c r="AI226" i="4"/>
  <c r="AI227" i="4"/>
  <c r="AI228" i="4"/>
  <c r="AI229" i="4"/>
  <c r="AI230" i="4"/>
  <c r="AI231" i="4"/>
  <c r="AI232" i="4"/>
  <c r="AI233" i="4"/>
  <c r="AI234" i="4"/>
  <c r="AI235" i="4"/>
  <c r="AI236" i="4"/>
  <c r="AI237" i="4"/>
  <c r="AI238" i="4"/>
  <c r="AI239" i="4"/>
  <c r="AI240" i="4"/>
  <c r="AI241" i="4"/>
  <c r="AI242" i="4"/>
  <c r="AI243" i="4"/>
  <c r="AI244" i="4"/>
  <c r="AI245" i="4"/>
  <c r="AI246" i="4"/>
  <c r="AI247" i="4"/>
  <c r="AI248" i="4"/>
  <c r="AI249" i="4"/>
  <c r="AI250" i="4"/>
  <c r="AI251" i="4"/>
  <c r="AI252" i="4"/>
  <c r="AI253" i="4"/>
  <c r="AI254" i="4"/>
  <c r="AI255" i="4"/>
  <c r="AI256" i="4"/>
  <c r="AI257" i="4"/>
  <c r="AI258" i="4"/>
  <c r="AI259" i="4"/>
  <c r="AI260" i="4"/>
  <c r="AI261" i="4"/>
  <c r="AI262" i="4"/>
  <c r="AI263" i="4"/>
  <c r="AI264" i="4"/>
  <c r="AI265" i="4"/>
  <c r="AI266" i="4"/>
  <c r="AI267" i="4"/>
  <c r="AI268" i="4"/>
  <c r="AI269" i="4"/>
  <c r="AI270" i="4"/>
  <c r="AI271" i="4"/>
  <c r="AI272" i="4"/>
  <c r="AI273" i="4"/>
  <c r="AI274" i="4"/>
  <c r="AI275" i="4"/>
  <c r="AI276" i="4"/>
  <c r="AI277" i="4"/>
  <c r="AI278" i="4"/>
  <c r="AI279" i="4"/>
  <c r="AI280" i="4"/>
  <c r="AI281" i="4"/>
  <c r="AI282" i="4"/>
  <c r="AI283" i="4"/>
  <c r="AI284" i="4"/>
  <c r="AI285" i="4"/>
  <c r="AI286" i="4"/>
  <c r="AI287" i="4"/>
  <c r="AI288" i="4"/>
  <c r="AI289" i="4"/>
  <c r="AI290" i="4"/>
  <c r="AI291" i="4"/>
  <c r="AI292" i="4"/>
  <c r="AI293" i="4"/>
  <c r="AI294" i="4"/>
  <c r="AI295" i="4"/>
  <c r="AI296" i="4"/>
  <c r="AI297" i="4"/>
  <c r="AI298" i="4"/>
  <c r="AI299" i="4"/>
  <c r="AI300" i="4"/>
  <c r="AI301" i="4"/>
  <c r="AI302" i="4"/>
  <c r="AI303" i="4"/>
  <c r="AI304" i="4"/>
  <c r="AI305" i="4"/>
  <c r="AI306" i="4"/>
  <c r="AI307" i="4"/>
  <c r="AI308" i="4"/>
  <c r="AI309" i="4"/>
  <c r="AI310" i="4"/>
  <c r="AI311" i="4"/>
  <c r="AI312" i="4"/>
  <c r="AI313" i="4"/>
  <c r="AI314" i="4"/>
  <c r="AI315" i="4"/>
  <c r="AI316" i="4"/>
  <c r="AI317" i="4"/>
  <c r="AI318" i="4"/>
  <c r="AI319" i="4"/>
  <c r="AI320" i="4"/>
  <c r="AI321" i="4"/>
  <c r="AI322" i="4"/>
  <c r="AI323" i="4"/>
  <c r="AI324" i="4"/>
  <c r="AI325" i="4"/>
  <c r="AI326" i="4"/>
  <c r="AI327" i="4"/>
  <c r="AI328" i="4"/>
  <c r="AI329" i="4"/>
  <c r="AI330" i="4"/>
  <c r="AI331" i="4"/>
  <c r="AI332" i="4"/>
  <c r="AI333" i="4"/>
  <c r="AI334" i="4"/>
  <c r="AI335" i="4"/>
  <c r="AI336" i="4"/>
  <c r="AI337" i="4"/>
  <c r="AI338" i="4"/>
  <c r="AI339" i="4"/>
  <c r="AI340" i="4"/>
  <c r="AI341" i="4"/>
  <c r="AI342" i="4"/>
  <c r="AI343" i="4"/>
  <c r="AI344" i="4"/>
  <c r="AI345" i="4"/>
  <c r="AI346" i="4"/>
  <c r="AI347" i="4"/>
  <c r="AI348" i="4"/>
  <c r="AI349" i="4"/>
  <c r="AI350" i="4"/>
  <c r="AI351" i="4"/>
  <c r="AI352" i="4"/>
  <c r="AI7" i="4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U50" i="3"/>
  <c r="U51" i="3"/>
  <c r="U52" i="3"/>
  <c r="U53" i="3"/>
  <c r="U54" i="3"/>
  <c r="U55" i="3"/>
  <c r="U56" i="3"/>
  <c r="U57" i="3"/>
  <c r="U58" i="3"/>
  <c r="U59" i="3"/>
  <c r="U60" i="3"/>
  <c r="U61" i="3"/>
  <c r="U62" i="3"/>
  <c r="U63" i="3"/>
  <c r="U64" i="3"/>
  <c r="U65" i="3"/>
  <c r="U66" i="3"/>
  <c r="U67" i="3"/>
  <c r="U68" i="3"/>
  <c r="U69" i="3"/>
  <c r="U70" i="3"/>
  <c r="U71" i="3"/>
  <c r="U72" i="3"/>
  <c r="U73" i="3"/>
  <c r="U74" i="3"/>
  <c r="U75" i="3"/>
  <c r="U76" i="3"/>
  <c r="U77" i="3"/>
  <c r="U78" i="3"/>
  <c r="U79" i="3"/>
  <c r="U80" i="3"/>
  <c r="U81" i="3"/>
  <c r="U82" i="3"/>
  <c r="U83" i="3"/>
  <c r="U84" i="3"/>
  <c r="U85" i="3"/>
  <c r="U86" i="3"/>
  <c r="U87" i="3"/>
  <c r="U88" i="3"/>
  <c r="U89" i="3"/>
  <c r="U90" i="3"/>
  <c r="U91" i="3"/>
  <c r="U92" i="3"/>
  <c r="U93" i="3"/>
  <c r="U94" i="3"/>
  <c r="U95" i="3"/>
  <c r="U96" i="3"/>
  <c r="U97" i="3"/>
  <c r="U98" i="3"/>
  <c r="U99" i="3"/>
  <c r="U100" i="3"/>
  <c r="U101" i="3"/>
  <c r="U102" i="3"/>
  <c r="U103" i="3"/>
  <c r="U104" i="3"/>
  <c r="U105" i="3"/>
  <c r="U106" i="3"/>
  <c r="U107" i="3"/>
  <c r="U108" i="3"/>
  <c r="U109" i="3"/>
  <c r="U110" i="3"/>
  <c r="U111" i="3"/>
  <c r="U112" i="3"/>
  <c r="U113" i="3"/>
  <c r="U114" i="3"/>
  <c r="U115" i="3"/>
  <c r="U116" i="3"/>
  <c r="U117" i="3"/>
  <c r="U118" i="3"/>
  <c r="U119" i="3"/>
  <c r="U120" i="3"/>
  <c r="U121" i="3"/>
  <c r="U122" i="3"/>
  <c r="U123" i="3"/>
  <c r="U124" i="3"/>
  <c r="U125" i="3"/>
  <c r="U126" i="3"/>
  <c r="U127" i="3"/>
  <c r="U128" i="3"/>
  <c r="U129" i="3"/>
  <c r="U130" i="3"/>
  <c r="U131" i="3"/>
  <c r="U132" i="3"/>
  <c r="U133" i="3"/>
  <c r="U134" i="3"/>
  <c r="U135" i="3"/>
  <c r="U136" i="3"/>
  <c r="U137" i="3"/>
  <c r="U138" i="3"/>
  <c r="U139" i="3"/>
  <c r="U140" i="3"/>
  <c r="U141" i="3"/>
  <c r="U142" i="3"/>
  <c r="U143" i="3"/>
  <c r="U144" i="3"/>
  <c r="U145" i="3"/>
  <c r="U146" i="3"/>
  <c r="U147" i="3"/>
  <c r="U148" i="3"/>
  <c r="U149" i="3"/>
  <c r="U150" i="3"/>
  <c r="U151" i="3"/>
  <c r="U152" i="3"/>
  <c r="U153" i="3"/>
  <c r="U154" i="3"/>
  <c r="U155" i="3"/>
  <c r="U156" i="3"/>
  <c r="U157" i="3"/>
  <c r="U158" i="3"/>
  <c r="U159" i="3"/>
  <c r="U160" i="3"/>
  <c r="U161" i="3"/>
  <c r="U162" i="3"/>
  <c r="U163" i="3"/>
  <c r="U164" i="3"/>
  <c r="U165" i="3"/>
  <c r="U166" i="3"/>
  <c r="U167" i="3"/>
  <c r="U168" i="3"/>
  <c r="U169" i="3"/>
  <c r="U170" i="3"/>
  <c r="U171" i="3"/>
  <c r="U172" i="3"/>
  <c r="U173" i="3"/>
  <c r="U174" i="3"/>
  <c r="U175" i="3"/>
  <c r="U176" i="3"/>
  <c r="U177" i="3"/>
  <c r="U178" i="3"/>
  <c r="U179" i="3"/>
  <c r="U180" i="3"/>
  <c r="U181" i="3"/>
  <c r="U182" i="3"/>
  <c r="U183" i="3"/>
  <c r="U184" i="3"/>
  <c r="U185" i="3"/>
  <c r="U186" i="3"/>
  <c r="U187" i="3"/>
  <c r="U188" i="3"/>
  <c r="U189" i="3"/>
  <c r="U190" i="3"/>
  <c r="U191" i="3"/>
  <c r="U192" i="3"/>
  <c r="U193" i="3"/>
  <c r="U194" i="3"/>
  <c r="U195" i="3"/>
  <c r="U196" i="3"/>
  <c r="U197" i="3"/>
  <c r="U198" i="3"/>
  <c r="U199" i="3"/>
  <c r="U200" i="3"/>
  <c r="U201" i="3"/>
  <c r="U202" i="3"/>
  <c r="U203" i="3"/>
  <c r="U204" i="3"/>
  <c r="U205" i="3"/>
  <c r="U206" i="3"/>
  <c r="U207" i="3"/>
  <c r="U208" i="3"/>
  <c r="U209" i="3"/>
  <c r="U210" i="3"/>
  <c r="U211" i="3"/>
  <c r="U212" i="3"/>
  <c r="U213" i="3"/>
  <c r="U214" i="3"/>
  <c r="U215" i="3"/>
  <c r="U216" i="3"/>
  <c r="U217" i="3"/>
  <c r="U218" i="3"/>
  <c r="U219" i="3"/>
  <c r="U220" i="3"/>
  <c r="U221" i="3"/>
  <c r="U222" i="3"/>
  <c r="U223" i="3"/>
  <c r="U224" i="3"/>
  <c r="U225" i="3"/>
  <c r="U226" i="3"/>
  <c r="U227" i="3"/>
  <c r="U228" i="3"/>
  <c r="U229" i="3"/>
  <c r="U230" i="3"/>
  <c r="U231" i="3"/>
  <c r="U232" i="3"/>
  <c r="U233" i="3"/>
  <c r="U234" i="3"/>
  <c r="U235" i="3"/>
  <c r="U236" i="3"/>
  <c r="U237" i="3"/>
  <c r="U238" i="3"/>
  <c r="U239" i="3"/>
  <c r="U240" i="3"/>
  <c r="U241" i="3"/>
  <c r="U242" i="3"/>
  <c r="U243" i="3"/>
  <c r="U244" i="3"/>
  <c r="U245" i="3"/>
  <c r="U246" i="3"/>
  <c r="U247" i="3"/>
  <c r="U248" i="3"/>
  <c r="U249" i="3"/>
  <c r="U250" i="3"/>
  <c r="U251" i="3"/>
  <c r="U252" i="3"/>
  <c r="U253" i="3"/>
  <c r="U254" i="3"/>
  <c r="U255" i="3"/>
  <c r="U256" i="3"/>
  <c r="U257" i="3"/>
  <c r="U258" i="3"/>
  <c r="U259" i="3"/>
  <c r="U260" i="3"/>
  <c r="U261" i="3"/>
  <c r="U262" i="3"/>
  <c r="U263" i="3"/>
  <c r="U264" i="3"/>
  <c r="U265" i="3"/>
  <c r="U266" i="3"/>
  <c r="U267" i="3"/>
  <c r="U268" i="3"/>
  <c r="U269" i="3"/>
  <c r="U270" i="3"/>
  <c r="U271" i="3"/>
  <c r="U272" i="3"/>
  <c r="U273" i="3"/>
  <c r="U274" i="3"/>
  <c r="U275" i="3"/>
  <c r="U276" i="3"/>
  <c r="U277" i="3"/>
  <c r="U278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6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83" i="3"/>
  <c r="T84" i="3"/>
  <c r="T85" i="3"/>
  <c r="T86" i="3"/>
  <c r="T87" i="3"/>
  <c r="T88" i="3"/>
  <c r="T89" i="3"/>
  <c r="T90" i="3"/>
  <c r="T91" i="3"/>
  <c r="T92" i="3"/>
  <c r="T93" i="3"/>
  <c r="T94" i="3"/>
  <c r="T95" i="3"/>
  <c r="T96" i="3"/>
  <c r="T97" i="3"/>
  <c r="T98" i="3"/>
  <c r="T99" i="3"/>
  <c r="T100" i="3"/>
  <c r="T101" i="3"/>
  <c r="T102" i="3"/>
  <c r="T103" i="3"/>
  <c r="T104" i="3"/>
  <c r="T105" i="3"/>
  <c r="T106" i="3"/>
  <c r="T107" i="3"/>
  <c r="T108" i="3"/>
  <c r="T109" i="3"/>
  <c r="T110" i="3"/>
  <c r="T111" i="3"/>
  <c r="T112" i="3"/>
  <c r="T113" i="3"/>
  <c r="T114" i="3"/>
  <c r="T115" i="3"/>
  <c r="T116" i="3"/>
  <c r="T117" i="3"/>
  <c r="T118" i="3"/>
  <c r="T119" i="3"/>
  <c r="T120" i="3"/>
  <c r="T121" i="3"/>
  <c r="T122" i="3"/>
  <c r="T123" i="3"/>
  <c r="T124" i="3"/>
  <c r="T125" i="3"/>
  <c r="T126" i="3"/>
  <c r="T127" i="3"/>
  <c r="T128" i="3"/>
  <c r="T129" i="3"/>
  <c r="T130" i="3"/>
  <c r="T131" i="3"/>
  <c r="T132" i="3"/>
  <c r="T133" i="3"/>
  <c r="T134" i="3"/>
  <c r="T135" i="3"/>
  <c r="T136" i="3"/>
  <c r="T137" i="3"/>
  <c r="T138" i="3"/>
  <c r="T139" i="3"/>
  <c r="T140" i="3"/>
  <c r="T141" i="3"/>
  <c r="T142" i="3"/>
  <c r="T143" i="3"/>
  <c r="T144" i="3"/>
  <c r="T145" i="3"/>
  <c r="T146" i="3"/>
  <c r="T147" i="3"/>
  <c r="T148" i="3"/>
  <c r="T149" i="3"/>
  <c r="T150" i="3"/>
  <c r="T151" i="3"/>
  <c r="T152" i="3"/>
  <c r="T153" i="3"/>
  <c r="T154" i="3"/>
  <c r="T155" i="3"/>
  <c r="T156" i="3"/>
  <c r="T157" i="3"/>
  <c r="T158" i="3"/>
  <c r="T159" i="3"/>
  <c r="T160" i="3"/>
  <c r="T161" i="3"/>
  <c r="T162" i="3"/>
  <c r="T163" i="3"/>
  <c r="T164" i="3"/>
  <c r="T165" i="3"/>
  <c r="T166" i="3"/>
  <c r="T167" i="3"/>
  <c r="T168" i="3"/>
  <c r="T169" i="3"/>
  <c r="T170" i="3"/>
  <c r="T171" i="3"/>
  <c r="T172" i="3"/>
  <c r="T173" i="3"/>
  <c r="T174" i="3"/>
  <c r="T175" i="3"/>
  <c r="T176" i="3"/>
  <c r="T177" i="3"/>
  <c r="T178" i="3"/>
  <c r="T179" i="3"/>
  <c r="T180" i="3"/>
  <c r="T181" i="3"/>
  <c r="T182" i="3"/>
  <c r="T183" i="3"/>
  <c r="T184" i="3"/>
  <c r="T185" i="3"/>
  <c r="T186" i="3"/>
  <c r="T187" i="3"/>
  <c r="T188" i="3"/>
  <c r="T189" i="3"/>
  <c r="T190" i="3"/>
  <c r="T191" i="3"/>
  <c r="T192" i="3"/>
  <c r="T193" i="3"/>
  <c r="T194" i="3"/>
  <c r="T195" i="3"/>
  <c r="T196" i="3"/>
  <c r="T197" i="3"/>
  <c r="T198" i="3"/>
  <c r="T199" i="3"/>
  <c r="T200" i="3"/>
  <c r="T201" i="3"/>
  <c r="T202" i="3"/>
  <c r="T203" i="3"/>
  <c r="T204" i="3"/>
  <c r="T205" i="3"/>
  <c r="T206" i="3"/>
  <c r="T207" i="3"/>
  <c r="T208" i="3"/>
  <c r="T209" i="3"/>
  <c r="T210" i="3"/>
  <c r="T211" i="3"/>
  <c r="T212" i="3"/>
  <c r="T213" i="3"/>
  <c r="T214" i="3"/>
  <c r="T215" i="3"/>
  <c r="T216" i="3"/>
  <c r="T217" i="3"/>
  <c r="T218" i="3"/>
  <c r="T219" i="3"/>
  <c r="T220" i="3"/>
  <c r="T221" i="3"/>
  <c r="T222" i="3"/>
  <c r="T223" i="3"/>
  <c r="T224" i="3"/>
  <c r="T225" i="3"/>
  <c r="T226" i="3"/>
  <c r="T227" i="3"/>
  <c r="T228" i="3"/>
  <c r="T229" i="3"/>
  <c r="T230" i="3"/>
  <c r="T231" i="3"/>
  <c r="T232" i="3"/>
  <c r="T233" i="3"/>
  <c r="T234" i="3"/>
  <c r="T235" i="3"/>
  <c r="T236" i="3"/>
  <c r="T237" i="3"/>
  <c r="T238" i="3"/>
  <c r="T239" i="3"/>
  <c r="T240" i="3"/>
  <c r="T241" i="3"/>
  <c r="T242" i="3"/>
  <c r="T243" i="3"/>
  <c r="T244" i="3"/>
  <c r="T245" i="3"/>
  <c r="T246" i="3"/>
  <c r="T247" i="3"/>
  <c r="T248" i="3"/>
  <c r="T249" i="3"/>
  <c r="T250" i="3"/>
  <c r="T251" i="3"/>
  <c r="T252" i="3"/>
  <c r="T253" i="3"/>
  <c r="T254" i="3"/>
  <c r="T255" i="3"/>
  <c r="T256" i="3"/>
  <c r="T257" i="3"/>
  <c r="T258" i="3"/>
  <c r="T259" i="3"/>
  <c r="T260" i="3"/>
  <c r="T261" i="3"/>
  <c r="T262" i="3"/>
  <c r="T263" i="3"/>
  <c r="T264" i="3"/>
  <c r="T265" i="3"/>
  <c r="T266" i="3"/>
  <c r="T267" i="3"/>
  <c r="T268" i="3"/>
  <c r="T269" i="3"/>
  <c r="T270" i="3"/>
  <c r="T271" i="3"/>
  <c r="T272" i="3"/>
  <c r="T273" i="3"/>
  <c r="T274" i="3"/>
  <c r="T275" i="3"/>
  <c r="T276" i="3"/>
  <c r="T277" i="3"/>
  <c r="T278" i="3"/>
  <c r="T7" i="3"/>
  <c r="U7" i="3"/>
  <c r="S8" i="2"/>
  <c r="S9" i="2"/>
  <c r="S10" i="2"/>
  <c r="S11" i="2"/>
  <c r="S12" i="2"/>
  <c r="S13" i="2"/>
  <c r="S14" i="2"/>
  <c r="S15" i="2"/>
  <c r="S7" i="2"/>
  <c r="S16" i="2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7" i="1"/>
  <c r="R253" i="3"/>
  <c r="R286" i="3"/>
  <c r="M286" i="3"/>
  <c r="L286" i="3"/>
  <c r="K286" i="3"/>
  <c r="J286" i="3"/>
  <c r="I286" i="3"/>
  <c r="H286" i="3"/>
  <c r="G286" i="3"/>
  <c r="F286" i="3"/>
  <c r="E286" i="3"/>
  <c r="M285" i="3"/>
  <c r="I285" i="3"/>
  <c r="J285" i="3"/>
  <c r="L285" i="3"/>
  <c r="K285" i="3"/>
  <c r="H285" i="3"/>
  <c r="G285" i="3"/>
  <c r="F285" i="3"/>
  <c r="E285" i="3"/>
  <c r="M284" i="3"/>
  <c r="L284" i="3"/>
  <c r="K284" i="3"/>
  <c r="J284" i="3"/>
  <c r="I284" i="3"/>
  <c r="H284" i="3"/>
  <c r="G284" i="3"/>
  <c r="F284" i="3"/>
  <c r="E284" i="3"/>
  <c r="M283" i="3"/>
  <c r="L283" i="3"/>
  <c r="M282" i="3"/>
  <c r="L282" i="3"/>
  <c r="K283" i="3"/>
  <c r="J283" i="3"/>
  <c r="I283" i="3"/>
  <c r="H283" i="3"/>
  <c r="G283" i="3"/>
  <c r="F283" i="3"/>
  <c r="E283" i="3"/>
  <c r="E282" i="3"/>
  <c r="K282" i="3"/>
  <c r="J282" i="3"/>
  <c r="I282" i="3"/>
  <c r="H282" i="3"/>
  <c r="G282" i="3"/>
  <c r="F282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93" i="3"/>
  <c r="S194" i="3"/>
  <c r="S195" i="3"/>
  <c r="S196" i="3"/>
  <c r="S197" i="3"/>
  <c r="S198" i="3"/>
  <c r="S199" i="3"/>
  <c r="S200" i="3"/>
  <c r="S201" i="3"/>
  <c r="S202" i="3"/>
  <c r="S203" i="3"/>
  <c r="S204" i="3"/>
  <c r="S205" i="3"/>
  <c r="S206" i="3"/>
  <c r="S207" i="3"/>
  <c r="S208" i="3"/>
  <c r="S209" i="3"/>
  <c r="S210" i="3"/>
  <c r="S211" i="3"/>
  <c r="S212" i="3"/>
  <c r="S213" i="3"/>
  <c r="S214" i="3"/>
  <c r="S215" i="3"/>
  <c r="S216" i="3"/>
  <c r="S217" i="3"/>
  <c r="S218" i="3"/>
  <c r="S219" i="3"/>
  <c r="S220" i="3"/>
  <c r="S221" i="3"/>
  <c r="S222" i="3"/>
  <c r="S223" i="3"/>
  <c r="S224" i="3"/>
  <c r="S225" i="3"/>
  <c r="S226" i="3"/>
  <c r="S227" i="3"/>
  <c r="S228" i="3"/>
  <c r="S229" i="3"/>
  <c r="S230" i="3"/>
  <c r="S231" i="3"/>
  <c r="S232" i="3"/>
  <c r="S233" i="3"/>
  <c r="S234" i="3"/>
  <c r="S235" i="3"/>
  <c r="S236" i="3"/>
  <c r="S237" i="3"/>
  <c r="S238" i="3"/>
  <c r="S239" i="3"/>
  <c r="S240" i="3"/>
  <c r="S241" i="3"/>
  <c r="S242" i="3"/>
  <c r="S243" i="3"/>
  <c r="S244" i="3"/>
  <c r="S245" i="3"/>
  <c r="S246" i="3"/>
  <c r="S247" i="3"/>
  <c r="S248" i="3"/>
  <c r="S249" i="3"/>
  <c r="S250" i="3"/>
  <c r="S251" i="3"/>
  <c r="S252" i="3"/>
  <c r="S253" i="3"/>
  <c r="S254" i="3"/>
  <c r="S255" i="3"/>
  <c r="S256" i="3"/>
  <c r="S257" i="3"/>
  <c r="S258" i="3"/>
  <c r="S259" i="3"/>
  <c r="S260" i="3"/>
  <c r="S261" i="3"/>
  <c r="S262" i="3"/>
  <c r="S263" i="3"/>
  <c r="S264" i="3"/>
  <c r="S265" i="3"/>
  <c r="S266" i="3"/>
  <c r="S267" i="3"/>
  <c r="S268" i="3"/>
  <c r="S269" i="3"/>
  <c r="S270" i="3"/>
  <c r="S271" i="3"/>
  <c r="S272" i="3"/>
  <c r="S273" i="3"/>
  <c r="S274" i="3"/>
  <c r="S275" i="3"/>
  <c r="S276" i="3"/>
  <c r="S277" i="3"/>
  <c r="S278" i="3"/>
  <c r="S7" i="3"/>
  <c r="R278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8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6" i="3"/>
  <c r="R197" i="3"/>
  <c r="R198" i="3"/>
  <c r="R199" i="3"/>
  <c r="R200" i="3"/>
  <c r="R283" i="3" s="1"/>
  <c r="R201" i="3"/>
  <c r="R284" i="3" s="1"/>
  <c r="R202" i="3"/>
  <c r="R203" i="3"/>
  <c r="R204" i="3"/>
  <c r="R205" i="3"/>
  <c r="R206" i="3"/>
  <c r="R207" i="3"/>
  <c r="R208" i="3"/>
  <c r="R209" i="3"/>
  <c r="R210" i="3"/>
  <c r="R211" i="3"/>
  <c r="R212" i="3"/>
  <c r="R213" i="3"/>
  <c r="R214" i="3"/>
  <c r="R215" i="3"/>
  <c r="R216" i="3"/>
  <c r="R217" i="3"/>
  <c r="R218" i="3"/>
  <c r="R219" i="3"/>
  <c r="R220" i="3"/>
  <c r="R221" i="3"/>
  <c r="R222" i="3"/>
  <c r="R223" i="3"/>
  <c r="R224" i="3"/>
  <c r="R225" i="3"/>
  <c r="R226" i="3"/>
  <c r="R227" i="3"/>
  <c r="R228" i="3"/>
  <c r="R229" i="3"/>
  <c r="R230" i="3"/>
  <c r="R231" i="3"/>
  <c r="R232" i="3"/>
  <c r="R233" i="3"/>
  <c r="R234" i="3"/>
  <c r="R235" i="3"/>
  <c r="R236" i="3"/>
  <c r="R237" i="3"/>
  <c r="R238" i="3"/>
  <c r="R239" i="3"/>
  <c r="R240" i="3"/>
  <c r="R241" i="3"/>
  <c r="R242" i="3"/>
  <c r="R243" i="3"/>
  <c r="R244" i="3"/>
  <c r="R245" i="3"/>
  <c r="R246" i="3"/>
  <c r="R247" i="3"/>
  <c r="R248" i="3"/>
  <c r="R249" i="3"/>
  <c r="R250" i="3"/>
  <c r="R251" i="3"/>
  <c r="R252" i="3"/>
  <c r="R254" i="3"/>
  <c r="R255" i="3"/>
  <c r="R256" i="3"/>
  <c r="R257" i="3"/>
  <c r="R258" i="3"/>
  <c r="R259" i="3"/>
  <c r="R260" i="3"/>
  <c r="R261" i="3"/>
  <c r="R262" i="3"/>
  <c r="R263" i="3"/>
  <c r="R264" i="3"/>
  <c r="R265" i="3"/>
  <c r="R266" i="3"/>
  <c r="R267" i="3"/>
  <c r="R268" i="3"/>
  <c r="R269" i="3"/>
  <c r="R270" i="3"/>
  <c r="R271" i="3"/>
  <c r="R272" i="3"/>
  <c r="R273" i="3"/>
  <c r="R274" i="3"/>
  <c r="R275" i="3"/>
  <c r="R276" i="3"/>
  <c r="R277" i="3"/>
  <c r="R7" i="3"/>
  <c r="L234" i="1"/>
  <c r="K22" i="2"/>
  <c r="J22" i="2"/>
  <c r="I22" i="2"/>
  <c r="H22" i="2"/>
  <c r="G22" i="2"/>
  <c r="F22" i="2"/>
  <c r="E22" i="2"/>
  <c r="K21" i="2"/>
  <c r="J21" i="2"/>
  <c r="I21" i="2"/>
  <c r="H21" i="2"/>
  <c r="G21" i="2"/>
  <c r="F21" i="2"/>
  <c r="E21" i="2"/>
  <c r="E239" i="1"/>
  <c r="K239" i="1"/>
  <c r="J239" i="1"/>
  <c r="I239" i="1"/>
  <c r="H239" i="1"/>
  <c r="G239" i="1"/>
  <c r="F239" i="1"/>
  <c r="K20" i="2"/>
  <c r="J20" i="2"/>
  <c r="I20" i="2"/>
  <c r="H20" i="2"/>
  <c r="G20" i="2"/>
  <c r="F20" i="2"/>
  <c r="E20" i="2"/>
  <c r="E238" i="1"/>
  <c r="R15" i="2"/>
  <c r="Q15" i="2"/>
  <c r="P15" i="2"/>
  <c r="N15" i="2" s="1"/>
  <c r="O15" i="2" s="1"/>
  <c r="M15" i="2"/>
  <c r="R14" i="2"/>
  <c r="Q14" i="2"/>
  <c r="P14" i="2"/>
  <c r="N14" i="2" s="1"/>
  <c r="O14" i="2" s="1"/>
  <c r="M14" i="2"/>
  <c r="R13" i="2"/>
  <c r="Q13" i="2"/>
  <c r="P13" i="2"/>
  <c r="N13" i="2" s="1"/>
  <c r="M13" i="2"/>
  <c r="R12" i="2"/>
  <c r="Q12" i="2"/>
  <c r="P12" i="2"/>
  <c r="N12" i="2" s="1"/>
  <c r="O12" i="2" s="1"/>
  <c r="M12" i="2"/>
  <c r="R11" i="2"/>
  <c r="Q11" i="2"/>
  <c r="P11" i="2"/>
  <c r="N11" i="2" s="1"/>
  <c r="O11" i="2" s="1"/>
  <c r="M11" i="2"/>
  <c r="R10" i="2"/>
  <c r="Q10" i="2"/>
  <c r="P10" i="2"/>
  <c r="N10" i="2" s="1"/>
  <c r="M10" i="2"/>
  <c r="R9" i="2"/>
  <c r="Q9" i="2"/>
  <c r="P9" i="2"/>
  <c r="N9" i="2" s="1"/>
  <c r="O9" i="2" s="1"/>
  <c r="M9" i="2"/>
  <c r="R8" i="2"/>
  <c r="Q8" i="2"/>
  <c r="P8" i="2"/>
  <c r="N8" i="2" s="1"/>
  <c r="M8" i="2"/>
  <c r="R7" i="2"/>
  <c r="Q7" i="2"/>
  <c r="P7" i="2"/>
  <c r="N7" i="2" s="1"/>
  <c r="O7" i="2" s="1"/>
  <c r="M7" i="2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7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AG7" i="4"/>
  <c r="AF8" i="4"/>
  <c r="AF9" i="4"/>
  <c r="AF10" i="4"/>
  <c r="AF11" i="4"/>
  <c r="AF12" i="4"/>
  <c r="AF13" i="4"/>
  <c r="AF14" i="4"/>
  <c r="AF15" i="4"/>
  <c r="AF16" i="4"/>
  <c r="AF17" i="4"/>
  <c r="AF18" i="4"/>
  <c r="AF19" i="4"/>
  <c r="AF20" i="4"/>
  <c r="AF21" i="4"/>
  <c r="AF22" i="4"/>
  <c r="AF23" i="4"/>
  <c r="AF24" i="4"/>
  <c r="AF25" i="4"/>
  <c r="AF26" i="4"/>
  <c r="AF27" i="4"/>
  <c r="AF28" i="4"/>
  <c r="AF29" i="4"/>
  <c r="AF30" i="4"/>
  <c r="AF31" i="4"/>
  <c r="AF32" i="4"/>
  <c r="AF33" i="4"/>
  <c r="AF34" i="4"/>
  <c r="AF35" i="4"/>
  <c r="AF36" i="4"/>
  <c r="AF37" i="4"/>
  <c r="AF38" i="4"/>
  <c r="AF39" i="4"/>
  <c r="AF40" i="4"/>
  <c r="AF41" i="4"/>
  <c r="AF42" i="4"/>
  <c r="AF43" i="4"/>
  <c r="AF44" i="4"/>
  <c r="AF45" i="4"/>
  <c r="AF46" i="4"/>
  <c r="AF47" i="4"/>
  <c r="AF48" i="4"/>
  <c r="AF49" i="4"/>
  <c r="AF50" i="4"/>
  <c r="AF51" i="4"/>
  <c r="AF52" i="4"/>
  <c r="AF53" i="4"/>
  <c r="AF54" i="4"/>
  <c r="AF55" i="4"/>
  <c r="AF56" i="4"/>
  <c r="AF57" i="4"/>
  <c r="AF58" i="4"/>
  <c r="AF59" i="4"/>
  <c r="AF60" i="4"/>
  <c r="AF61" i="4"/>
  <c r="AF62" i="4"/>
  <c r="AF63" i="4"/>
  <c r="AF64" i="4"/>
  <c r="AF65" i="4"/>
  <c r="AF66" i="4"/>
  <c r="AF67" i="4"/>
  <c r="AF68" i="4"/>
  <c r="AF69" i="4"/>
  <c r="AF70" i="4"/>
  <c r="AF71" i="4"/>
  <c r="AF72" i="4"/>
  <c r="AF73" i="4"/>
  <c r="AF74" i="4"/>
  <c r="AF75" i="4"/>
  <c r="AF76" i="4"/>
  <c r="AF77" i="4"/>
  <c r="AF78" i="4"/>
  <c r="AF79" i="4"/>
  <c r="AF80" i="4"/>
  <c r="AF81" i="4"/>
  <c r="AF82" i="4"/>
  <c r="AF83" i="4"/>
  <c r="AF84" i="4"/>
  <c r="AF85" i="4"/>
  <c r="AF86" i="4"/>
  <c r="AF87" i="4"/>
  <c r="AF88" i="4"/>
  <c r="AF89" i="4"/>
  <c r="AF90" i="4"/>
  <c r="AF91" i="4"/>
  <c r="AF92" i="4"/>
  <c r="AF93" i="4"/>
  <c r="AF94" i="4"/>
  <c r="AF95" i="4"/>
  <c r="AF96" i="4"/>
  <c r="AF97" i="4"/>
  <c r="AF98" i="4"/>
  <c r="AF99" i="4"/>
  <c r="AF100" i="4"/>
  <c r="AF101" i="4"/>
  <c r="AF102" i="4"/>
  <c r="AF103" i="4"/>
  <c r="AF104" i="4"/>
  <c r="AF105" i="4"/>
  <c r="AF106" i="4"/>
  <c r="AF107" i="4"/>
  <c r="AF108" i="4"/>
  <c r="AF109" i="4"/>
  <c r="AF110" i="4"/>
  <c r="AF111" i="4"/>
  <c r="AF112" i="4"/>
  <c r="AF113" i="4"/>
  <c r="AF114" i="4"/>
  <c r="AF115" i="4"/>
  <c r="AF116" i="4"/>
  <c r="AF117" i="4"/>
  <c r="AF118" i="4"/>
  <c r="AF119" i="4"/>
  <c r="AF120" i="4"/>
  <c r="AF121" i="4"/>
  <c r="AF122" i="4"/>
  <c r="AF123" i="4"/>
  <c r="AF124" i="4"/>
  <c r="AF125" i="4"/>
  <c r="AF126" i="4"/>
  <c r="AF127" i="4"/>
  <c r="AF128" i="4"/>
  <c r="AF129" i="4"/>
  <c r="AF130" i="4"/>
  <c r="AF131" i="4"/>
  <c r="AF132" i="4"/>
  <c r="AF133" i="4"/>
  <c r="AF134" i="4"/>
  <c r="AF135" i="4"/>
  <c r="AF136" i="4"/>
  <c r="AF137" i="4"/>
  <c r="AF138" i="4"/>
  <c r="AF139" i="4"/>
  <c r="AF140" i="4"/>
  <c r="AF141" i="4"/>
  <c r="AF142" i="4"/>
  <c r="AF143" i="4"/>
  <c r="AF144" i="4"/>
  <c r="AF145" i="4"/>
  <c r="AF146" i="4"/>
  <c r="AF147" i="4"/>
  <c r="AF148" i="4"/>
  <c r="AF149" i="4"/>
  <c r="AF150" i="4"/>
  <c r="AF151" i="4"/>
  <c r="AF152" i="4"/>
  <c r="AF153" i="4"/>
  <c r="AF154" i="4"/>
  <c r="AF155" i="4"/>
  <c r="AF156" i="4"/>
  <c r="AF157" i="4"/>
  <c r="AF158" i="4"/>
  <c r="AF159" i="4"/>
  <c r="AF160" i="4"/>
  <c r="AF161" i="4"/>
  <c r="AF162" i="4"/>
  <c r="AF163" i="4"/>
  <c r="AF164" i="4"/>
  <c r="AF165" i="4"/>
  <c r="AF166" i="4"/>
  <c r="AF167" i="4"/>
  <c r="AF168" i="4"/>
  <c r="AF169" i="4"/>
  <c r="AF170" i="4"/>
  <c r="AF171" i="4"/>
  <c r="AF172" i="4"/>
  <c r="AF173" i="4"/>
  <c r="AF174" i="4"/>
  <c r="AF175" i="4"/>
  <c r="AF176" i="4"/>
  <c r="AF177" i="4"/>
  <c r="AF178" i="4"/>
  <c r="AF179" i="4"/>
  <c r="AF180" i="4"/>
  <c r="AF181" i="4"/>
  <c r="AF182" i="4"/>
  <c r="AF183" i="4"/>
  <c r="AF184" i="4"/>
  <c r="AF185" i="4"/>
  <c r="AF186" i="4"/>
  <c r="AF187" i="4"/>
  <c r="AF188" i="4"/>
  <c r="AF189" i="4"/>
  <c r="AF190" i="4"/>
  <c r="AF191" i="4"/>
  <c r="AF192" i="4"/>
  <c r="AF193" i="4"/>
  <c r="AF194" i="4"/>
  <c r="AF195" i="4"/>
  <c r="AF196" i="4"/>
  <c r="AF197" i="4"/>
  <c r="AF198" i="4"/>
  <c r="AF199" i="4"/>
  <c r="AF200" i="4"/>
  <c r="AF201" i="4"/>
  <c r="AF202" i="4"/>
  <c r="AF203" i="4"/>
  <c r="AF204" i="4"/>
  <c r="AF205" i="4"/>
  <c r="AF206" i="4"/>
  <c r="AF207" i="4"/>
  <c r="AF208" i="4"/>
  <c r="AF209" i="4"/>
  <c r="AF210" i="4"/>
  <c r="AF211" i="4"/>
  <c r="AF212" i="4"/>
  <c r="AF213" i="4"/>
  <c r="AF214" i="4"/>
  <c r="AF215" i="4"/>
  <c r="AF216" i="4"/>
  <c r="AF217" i="4"/>
  <c r="AF218" i="4"/>
  <c r="AF219" i="4"/>
  <c r="AF220" i="4"/>
  <c r="AF221" i="4"/>
  <c r="AF222" i="4"/>
  <c r="AF223" i="4"/>
  <c r="AF224" i="4"/>
  <c r="AF225" i="4"/>
  <c r="AF226" i="4"/>
  <c r="AF227" i="4"/>
  <c r="AF228" i="4"/>
  <c r="AF229" i="4"/>
  <c r="AF230" i="4"/>
  <c r="AF231" i="4"/>
  <c r="AF232" i="4"/>
  <c r="AF233" i="4"/>
  <c r="AF234" i="4"/>
  <c r="AF235" i="4"/>
  <c r="AF236" i="4"/>
  <c r="AF237" i="4"/>
  <c r="AF238" i="4"/>
  <c r="AF239" i="4"/>
  <c r="AF240" i="4"/>
  <c r="AF241" i="4"/>
  <c r="AF242" i="4"/>
  <c r="AF243" i="4"/>
  <c r="AF244" i="4"/>
  <c r="AF245" i="4"/>
  <c r="AF246" i="4"/>
  <c r="AF247" i="4"/>
  <c r="AF248" i="4"/>
  <c r="AF249" i="4"/>
  <c r="AF250" i="4"/>
  <c r="AF251" i="4"/>
  <c r="AF252" i="4"/>
  <c r="AF253" i="4"/>
  <c r="AF254" i="4"/>
  <c r="AF255" i="4"/>
  <c r="AF256" i="4"/>
  <c r="AF257" i="4"/>
  <c r="AF258" i="4"/>
  <c r="AF259" i="4"/>
  <c r="AF260" i="4"/>
  <c r="AF261" i="4"/>
  <c r="AF262" i="4"/>
  <c r="AF263" i="4"/>
  <c r="AF264" i="4"/>
  <c r="AF265" i="4"/>
  <c r="AF266" i="4"/>
  <c r="AF267" i="4"/>
  <c r="AF268" i="4"/>
  <c r="AF269" i="4"/>
  <c r="AF270" i="4"/>
  <c r="AF271" i="4"/>
  <c r="AF272" i="4"/>
  <c r="AF273" i="4"/>
  <c r="AF274" i="4"/>
  <c r="AF275" i="4"/>
  <c r="AF276" i="4"/>
  <c r="AF277" i="4"/>
  <c r="AF278" i="4"/>
  <c r="AF279" i="4"/>
  <c r="AF280" i="4"/>
  <c r="AF281" i="4"/>
  <c r="AF282" i="4"/>
  <c r="AF283" i="4"/>
  <c r="AF284" i="4"/>
  <c r="AF285" i="4"/>
  <c r="AF286" i="4"/>
  <c r="AF287" i="4"/>
  <c r="AF288" i="4"/>
  <c r="AF289" i="4"/>
  <c r="AF290" i="4"/>
  <c r="AF291" i="4"/>
  <c r="AF292" i="4"/>
  <c r="AF293" i="4"/>
  <c r="AF294" i="4"/>
  <c r="AF295" i="4"/>
  <c r="AF296" i="4"/>
  <c r="AF297" i="4"/>
  <c r="AF298" i="4"/>
  <c r="AF299" i="4"/>
  <c r="AF300" i="4"/>
  <c r="AF301" i="4"/>
  <c r="AF302" i="4"/>
  <c r="AF303" i="4"/>
  <c r="AD303" i="4" s="1"/>
  <c r="AE303" i="4" s="1"/>
  <c r="AF304" i="4"/>
  <c r="AD304" i="4" s="1"/>
  <c r="AE304" i="4" s="1"/>
  <c r="AF305" i="4"/>
  <c r="AF306" i="4"/>
  <c r="AD306" i="4" s="1"/>
  <c r="AE306" i="4" s="1"/>
  <c r="AF307" i="4"/>
  <c r="AD307" i="4" s="1"/>
  <c r="AF308" i="4"/>
  <c r="AF309" i="4"/>
  <c r="AF310" i="4"/>
  <c r="AD310" i="4" s="1"/>
  <c r="AE310" i="4" s="1"/>
  <c r="AF311" i="4"/>
  <c r="AD311" i="4" s="1"/>
  <c r="AE311" i="4" s="1"/>
  <c r="AF312" i="4"/>
  <c r="AD312" i="4" s="1"/>
  <c r="AE312" i="4" s="1"/>
  <c r="AF313" i="4"/>
  <c r="AF314" i="4"/>
  <c r="AD314" i="4" s="1"/>
  <c r="AE314" i="4" s="1"/>
  <c r="AF315" i="4"/>
  <c r="AD315" i="4" s="1"/>
  <c r="AE315" i="4" s="1"/>
  <c r="AF316" i="4"/>
  <c r="AF317" i="4"/>
  <c r="AF318" i="4"/>
  <c r="AD318" i="4" s="1"/>
  <c r="AE318" i="4" s="1"/>
  <c r="AF319" i="4"/>
  <c r="AD319" i="4" s="1"/>
  <c r="AF320" i="4"/>
  <c r="AD320" i="4" s="1"/>
  <c r="AE320" i="4" s="1"/>
  <c r="AF321" i="4"/>
  <c r="AF322" i="4"/>
  <c r="AD322" i="4" s="1"/>
  <c r="AE322" i="4" s="1"/>
  <c r="AF323" i="4"/>
  <c r="AD323" i="4" s="1"/>
  <c r="AF324" i="4"/>
  <c r="AD324" i="4" s="1"/>
  <c r="AE324" i="4" s="1"/>
  <c r="AF325" i="4"/>
  <c r="AF326" i="4"/>
  <c r="AD326" i="4" s="1"/>
  <c r="AE326" i="4" s="1"/>
  <c r="AF327" i="4"/>
  <c r="AF328" i="4"/>
  <c r="AF329" i="4"/>
  <c r="AF330" i="4"/>
  <c r="AD330" i="4" s="1"/>
  <c r="AE330" i="4" s="1"/>
  <c r="AF331" i="4"/>
  <c r="AF332" i="4"/>
  <c r="AF333" i="4"/>
  <c r="AF334" i="4"/>
  <c r="AD334" i="4" s="1"/>
  <c r="AE334" i="4" s="1"/>
  <c r="AF335" i="4"/>
  <c r="AF336" i="4"/>
  <c r="AF337" i="4"/>
  <c r="AF338" i="4"/>
  <c r="AD338" i="4" s="1"/>
  <c r="AE338" i="4" s="1"/>
  <c r="AF339" i="4"/>
  <c r="AF340" i="4"/>
  <c r="AF341" i="4"/>
  <c r="AF342" i="4"/>
  <c r="AF343" i="4"/>
  <c r="AD343" i="4" s="1"/>
  <c r="AE343" i="4" s="1"/>
  <c r="AF344" i="4"/>
  <c r="AD344" i="4" s="1"/>
  <c r="AE344" i="4" s="1"/>
  <c r="AF345" i="4"/>
  <c r="AF346" i="4"/>
  <c r="AF347" i="4"/>
  <c r="AD347" i="4" s="1"/>
  <c r="AE347" i="4" s="1"/>
  <c r="AF348" i="4"/>
  <c r="AD348" i="4" s="1"/>
  <c r="AE348" i="4" s="1"/>
  <c r="AF349" i="4"/>
  <c r="AF350" i="4"/>
  <c r="AD350" i="4" s="1"/>
  <c r="AE350" i="4" s="1"/>
  <c r="AF351" i="4"/>
  <c r="AD351" i="4" s="1"/>
  <c r="AE351" i="4" s="1"/>
  <c r="AF352" i="4"/>
  <c r="AF7" i="4"/>
  <c r="AD340" i="4"/>
  <c r="AE340" i="4" s="1"/>
  <c r="AB324" i="4"/>
  <c r="AC324" i="4"/>
  <c r="AH324" i="4"/>
  <c r="AG324" i="4" s="1"/>
  <c r="AB325" i="4"/>
  <c r="AC325" i="4"/>
  <c r="AD325" i="4"/>
  <c r="AE325" i="4" s="1"/>
  <c r="AH325" i="4"/>
  <c r="AG325" i="4" s="1"/>
  <c r="AB326" i="4"/>
  <c r="AC326" i="4"/>
  <c r="AH326" i="4"/>
  <c r="AG326" i="4" s="1"/>
  <c r="AB327" i="4"/>
  <c r="AC327" i="4"/>
  <c r="AD327" i="4"/>
  <c r="AH327" i="4"/>
  <c r="AG327" i="4" s="1"/>
  <c r="AB328" i="4"/>
  <c r="AC328" i="4"/>
  <c r="AD328" i="4"/>
  <c r="AE328" i="4" s="1"/>
  <c r="AH328" i="4"/>
  <c r="AG328" i="4" s="1"/>
  <c r="AB329" i="4"/>
  <c r="AC329" i="4"/>
  <c r="AD329" i="4"/>
  <c r="AE329" i="4" s="1"/>
  <c r="AH329" i="4"/>
  <c r="AG329" i="4" s="1"/>
  <c r="AB330" i="4"/>
  <c r="AC330" i="4"/>
  <c r="AH330" i="4"/>
  <c r="AG330" i="4" s="1"/>
  <c r="AB331" i="4"/>
  <c r="AC331" i="4"/>
  <c r="AD331" i="4"/>
  <c r="AH331" i="4"/>
  <c r="AG331" i="4" s="1"/>
  <c r="AB332" i="4"/>
  <c r="AC332" i="4"/>
  <c r="AD332" i="4"/>
  <c r="AE332" i="4" s="1"/>
  <c r="AH332" i="4"/>
  <c r="AG332" i="4" s="1"/>
  <c r="AB333" i="4"/>
  <c r="AC333" i="4"/>
  <c r="AD333" i="4"/>
  <c r="AE333" i="4" s="1"/>
  <c r="AH333" i="4"/>
  <c r="AG333" i="4" s="1"/>
  <c r="AB334" i="4"/>
  <c r="AC334" i="4"/>
  <c r="AH334" i="4"/>
  <c r="AG334" i="4" s="1"/>
  <c r="AB335" i="4"/>
  <c r="AC335" i="4"/>
  <c r="AD335" i="4"/>
  <c r="AE335" i="4" s="1"/>
  <c r="AH335" i="4"/>
  <c r="AG335" i="4" s="1"/>
  <c r="AB336" i="4"/>
  <c r="AC336" i="4"/>
  <c r="AD336" i="4"/>
  <c r="AE336" i="4" s="1"/>
  <c r="AH336" i="4"/>
  <c r="AG336" i="4" s="1"/>
  <c r="AB337" i="4"/>
  <c r="AC337" i="4"/>
  <c r="AD337" i="4"/>
  <c r="AE337" i="4" s="1"/>
  <c r="AH337" i="4"/>
  <c r="AG337" i="4" s="1"/>
  <c r="AB338" i="4"/>
  <c r="AC338" i="4"/>
  <c r="AH338" i="4"/>
  <c r="AG338" i="4" s="1"/>
  <c r="AB339" i="4"/>
  <c r="AC339" i="4"/>
  <c r="AD339" i="4"/>
  <c r="AE339" i="4" s="1"/>
  <c r="AH339" i="4"/>
  <c r="AG339" i="4" s="1"/>
  <c r="AB340" i="4"/>
  <c r="AC340" i="4"/>
  <c r="AH340" i="4"/>
  <c r="AG340" i="4" s="1"/>
  <c r="AB341" i="4"/>
  <c r="AC341" i="4"/>
  <c r="AD341" i="4"/>
  <c r="AE341" i="4" s="1"/>
  <c r="AH341" i="4"/>
  <c r="AG341" i="4" s="1"/>
  <c r="AB342" i="4"/>
  <c r="AC342" i="4"/>
  <c r="AD342" i="4"/>
  <c r="AE342" i="4" s="1"/>
  <c r="AH342" i="4"/>
  <c r="AG342" i="4" s="1"/>
  <c r="AB343" i="4"/>
  <c r="AC343" i="4"/>
  <c r="AH343" i="4"/>
  <c r="AG343" i="4" s="1"/>
  <c r="AB344" i="4"/>
  <c r="AC344" i="4"/>
  <c r="AH344" i="4"/>
  <c r="AG344" i="4" s="1"/>
  <c r="AB345" i="4"/>
  <c r="AC345" i="4"/>
  <c r="AD345" i="4"/>
  <c r="AE345" i="4" s="1"/>
  <c r="AH345" i="4"/>
  <c r="AG345" i="4" s="1"/>
  <c r="AB346" i="4"/>
  <c r="AC346" i="4"/>
  <c r="AD346" i="4"/>
  <c r="AE346" i="4" s="1"/>
  <c r="AH346" i="4"/>
  <c r="AG346" i="4" s="1"/>
  <c r="AB347" i="4"/>
  <c r="AC347" i="4"/>
  <c r="AH347" i="4"/>
  <c r="AG347" i="4" s="1"/>
  <c r="AB348" i="4"/>
  <c r="AC348" i="4"/>
  <c r="AH348" i="4"/>
  <c r="AG348" i="4" s="1"/>
  <c r="AB349" i="4"/>
  <c r="AC349" i="4"/>
  <c r="AD349" i="4"/>
  <c r="AE349" i="4" s="1"/>
  <c r="AH349" i="4"/>
  <c r="AG349" i="4" s="1"/>
  <c r="AB350" i="4"/>
  <c r="AC350" i="4"/>
  <c r="AH350" i="4"/>
  <c r="AG350" i="4" s="1"/>
  <c r="AB351" i="4"/>
  <c r="AC351" i="4"/>
  <c r="AH351" i="4"/>
  <c r="AG351" i="4" s="1"/>
  <c r="AB352" i="4"/>
  <c r="AC352" i="4"/>
  <c r="AD352" i="4"/>
  <c r="AE352" i="4" s="1"/>
  <c r="AH352" i="4"/>
  <c r="AG352" i="4" s="1"/>
  <c r="AB311" i="4"/>
  <c r="AC311" i="4"/>
  <c r="AH311" i="4"/>
  <c r="AG311" i="4" s="1"/>
  <c r="AB312" i="4"/>
  <c r="AC312" i="4"/>
  <c r="AH312" i="4"/>
  <c r="AG312" i="4" s="1"/>
  <c r="AB313" i="4"/>
  <c r="AC313" i="4"/>
  <c r="AD313" i="4"/>
  <c r="AE313" i="4" s="1"/>
  <c r="AH313" i="4"/>
  <c r="AG313" i="4" s="1"/>
  <c r="AB314" i="4"/>
  <c r="AC314" i="4"/>
  <c r="AH314" i="4"/>
  <c r="AG314" i="4" s="1"/>
  <c r="AB315" i="4"/>
  <c r="AC315" i="4"/>
  <c r="AH315" i="4"/>
  <c r="AG315" i="4" s="1"/>
  <c r="AB316" i="4"/>
  <c r="AC316" i="4"/>
  <c r="AD316" i="4"/>
  <c r="AE316" i="4" s="1"/>
  <c r="AH316" i="4"/>
  <c r="AG316" i="4" s="1"/>
  <c r="AB317" i="4"/>
  <c r="AC317" i="4"/>
  <c r="AD317" i="4"/>
  <c r="AE317" i="4" s="1"/>
  <c r="AH317" i="4"/>
  <c r="AG317" i="4" s="1"/>
  <c r="AB318" i="4"/>
  <c r="AC318" i="4"/>
  <c r="AH318" i="4"/>
  <c r="AG318" i="4" s="1"/>
  <c r="AB319" i="4"/>
  <c r="AC319" i="4"/>
  <c r="AH319" i="4"/>
  <c r="AG319" i="4" s="1"/>
  <c r="AB320" i="4"/>
  <c r="AC320" i="4"/>
  <c r="AH320" i="4"/>
  <c r="AG320" i="4" s="1"/>
  <c r="AB321" i="4"/>
  <c r="AC321" i="4"/>
  <c r="AD321" i="4"/>
  <c r="AE321" i="4" s="1"/>
  <c r="AH321" i="4"/>
  <c r="AG321" i="4" s="1"/>
  <c r="AB322" i="4"/>
  <c r="AC322" i="4"/>
  <c r="AH322" i="4"/>
  <c r="AG322" i="4" s="1"/>
  <c r="AB323" i="4"/>
  <c r="AC323" i="4"/>
  <c r="AH323" i="4"/>
  <c r="AG323" i="4" s="1"/>
  <c r="AB303" i="4"/>
  <c r="AC303" i="4"/>
  <c r="AG303" i="4"/>
  <c r="AH303" i="4"/>
  <c r="AB304" i="4"/>
  <c r="AC304" i="4"/>
  <c r="AG304" i="4"/>
  <c r="AH304" i="4"/>
  <c r="AB305" i="4"/>
  <c r="AC305" i="4"/>
  <c r="AD305" i="4"/>
  <c r="AG305" i="4"/>
  <c r="AH305" i="4"/>
  <c r="AB306" i="4"/>
  <c r="AC306" i="4"/>
  <c r="AG306" i="4"/>
  <c r="AH306" i="4"/>
  <c r="AB307" i="4"/>
  <c r="AC307" i="4"/>
  <c r="AH307" i="4"/>
  <c r="AG307" i="4" s="1"/>
  <c r="AB308" i="4"/>
  <c r="AC308" i="4"/>
  <c r="AD308" i="4"/>
  <c r="AE308" i="4" s="1"/>
  <c r="AH308" i="4"/>
  <c r="AG308" i="4" s="1"/>
  <c r="AB309" i="4"/>
  <c r="AC309" i="4"/>
  <c r="AD309" i="4"/>
  <c r="AE309" i="4" s="1"/>
  <c r="AH309" i="4"/>
  <c r="AG309" i="4" s="1"/>
  <c r="AB310" i="4"/>
  <c r="AC310" i="4"/>
  <c r="AH310" i="4"/>
  <c r="AG310" i="4" s="1"/>
  <c r="R285" i="3" l="1"/>
  <c r="O19" i="2"/>
  <c r="AE327" i="4"/>
  <c r="AE305" i="4"/>
  <c r="AE331" i="4"/>
  <c r="AE323" i="4"/>
  <c r="AE319" i="4"/>
  <c r="AE307" i="4"/>
  <c r="O13" i="2"/>
  <c r="O10" i="2"/>
  <c r="O8" i="2"/>
  <c r="L15" i="2"/>
  <c r="L14" i="2"/>
  <c r="L13" i="2"/>
  <c r="L12" i="2"/>
  <c r="L11" i="2"/>
  <c r="L10" i="2"/>
  <c r="L9" i="2"/>
  <c r="L8" i="2"/>
  <c r="L7" i="2"/>
  <c r="U31" i="5" l="1"/>
  <c r="AH7" i="4"/>
  <c r="N53" i="1" l="1"/>
  <c r="M53" i="1"/>
  <c r="L53" i="1"/>
  <c r="N65" i="1"/>
  <c r="M65" i="1"/>
  <c r="L65" i="1"/>
  <c r="O65" i="1" l="1"/>
  <c r="O53" i="1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O113" i="3"/>
  <c r="O114" i="3"/>
  <c r="O115" i="3"/>
  <c r="O116" i="3"/>
  <c r="O117" i="3"/>
  <c r="O118" i="3"/>
  <c r="O119" i="3"/>
  <c r="O120" i="3"/>
  <c r="O121" i="3"/>
  <c r="O122" i="3"/>
  <c r="O123" i="3"/>
  <c r="O124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N15" i="3" l="1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7" i="3"/>
  <c r="N8" i="3"/>
  <c r="N9" i="3"/>
  <c r="N10" i="3"/>
  <c r="N11" i="3"/>
  <c r="N12" i="3"/>
  <c r="N13" i="3"/>
  <c r="N14" i="3"/>
  <c r="P124" i="3"/>
  <c r="Q124" i="3" s="1"/>
  <c r="AH302" i="4" l="1"/>
  <c r="AG302" i="4" s="1"/>
  <c r="AD302" i="4"/>
  <c r="AC302" i="4"/>
  <c r="AB302" i="4"/>
  <c r="AH297" i="4"/>
  <c r="AG297" i="4" s="1"/>
  <c r="AD297" i="4"/>
  <c r="AC297" i="4"/>
  <c r="AB297" i="4"/>
  <c r="AH253" i="4"/>
  <c r="AG253" i="4" s="1"/>
  <c r="AB253" i="4"/>
  <c r="AC253" i="4"/>
  <c r="AH123" i="4"/>
  <c r="AG123" i="4" s="1"/>
  <c r="AC123" i="4"/>
  <c r="AB123" i="4"/>
  <c r="AE302" i="4" l="1"/>
  <c r="AE297" i="4"/>
  <c r="P117" i="3"/>
  <c r="Q117" i="3" s="1"/>
  <c r="P66" i="3" l="1"/>
  <c r="Q66" i="3" s="1"/>
  <c r="P23" i="3"/>
  <c r="Q23" i="3" s="1"/>
  <c r="L208" i="1" l="1"/>
  <c r="M208" i="1"/>
  <c r="N208" i="1"/>
  <c r="O208" i="1" s="1"/>
  <c r="L145" i="1"/>
  <c r="M145" i="1"/>
  <c r="N145" i="1"/>
  <c r="O145" i="1" s="1"/>
  <c r="L144" i="1"/>
  <c r="M144" i="1"/>
  <c r="N144" i="1"/>
  <c r="O144" i="1" s="1"/>
  <c r="L143" i="1"/>
  <c r="M143" i="1"/>
  <c r="N143" i="1"/>
  <c r="O143" i="1" s="1"/>
  <c r="H14" i="5" l="1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5" i="5"/>
  <c r="H6" i="5"/>
  <c r="H7" i="5"/>
  <c r="H8" i="5"/>
  <c r="G29" i="5"/>
  <c r="G11" i="5"/>
  <c r="E10" i="5"/>
  <c r="H11" i="5"/>
  <c r="E11" i="5"/>
  <c r="F12" i="5" l="1"/>
  <c r="H12" i="5" s="1"/>
  <c r="D20" i="5" l="1"/>
  <c r="D17" i="5"/>
  <c r="D24" i="5"/>
  <c r="D26" i="5"/>
  <c r="D19" i="5"/>
  <c r="D23" i="5"/>
  <c r="D30" i="5"/>
  <c r="D18" i="5"/>
  <c r="D27" i="5"/>
  <c r="D32" i="5"/>
  <c r="D31" i="5"/>
  <c r="D16" i="5"/>
  <c r="D21" i="5"/>
  <c r="D25" i="5"/>
  <c r="D22" i="5"/>
  <c r="D28" i="5"/>
  <c r="AH301" i="4"/>
  <c r="AG301" i="4" s="1"/>
  <c r="AD301" i="4"/>
  <c r="AC301" i="4"/>
  <c r="AB301" i="4"/>
  <c r="AH300" i="4"/>
  <c r="AG300" i="4" s="1"/>
  <c r="AD300" i="4"/>
  <c r="AE300" i="4" s="1"/>
  <c r="AC300" i="4"/>
  <c r="AB300" i="4"/>
  <c r="AH299" i="4"/>
  <c r="AG299" i="4" s="1"/>
  <c r="AD299" i="4"/>
  <c r="AC299" i="4"/>
  <c r="AB299" i="4"/>
  <c r="AH298" i="4"/>
  <c r="AG298" i="4" s="1"/>
  <c r="AD298" i="4"/>
  <c r="AC298" i="4"/>
  <c r="AB298" i="4"/>
  <c r="AH296" i="4"/>
  <c r="AG296" i="4" s="1"/>
  <c r="AD296" i="4"/>
  <c r="AC296" i="4"/>
  <c r="AB296" i="4"/>
  <c r="AH295" i="4"/>
  <c r="AG295" i="4" s="1"/>
  <c r="AD295" i="4"/>
  <c r="AC295" i="4"/>
  <c r="AB295" i="4"/>
  <c r="AH294" i="4"/>
  <c r="AG294" i="4" s="1"/>
  <c r="AD294" i="4"/>
  <c r="AC294" i="4"/>
  <c r="AB294" i="4"/>
  <c r="AH293" i="4"/>
  <c r="AG293" i="4" s="1"/>
  <c r="AD293" i="4"/>
  <c r="AC293" i="4"/>
  <c r="AB293" i="4"/>
  <c r="AH292" i="4"/>
  <c r="AG292" i="4" s="1"/>
  <c r="AD292" i="4"/>
  <c r="AC292" i="4"/>
  <c r="AB292" i="4"/>
  <c r="AH291" i="4"/>
  <c r="AG291" i="4" s="1"/>
  <c r="AD291" i="4"/>
  <c r="AC291" i="4"/>
  <c r="AB291" i="4"/>
  <c r="AH290" i="4"/>
  <c r="AG290" i="4" s="1"/>
  <c r="AD290" i="4"/>
  <c r="AC290" i="4"/>
  <c r="AB290" i="4"/>
  <c r="AH289" i="4"/>
  <c r="AG289" i="4" s="1"/>
  <c r="AD289" i="4"/>
  <c r="AC289" i="4"/>
  <c r="AB289" i="4"/>
  <c r="AH288" i="4"/>
  <c r="AG288" i="4" s="1"/>
  <c r="AD288" i="4"/>
  <c r="AC288" i="4"/>
  <c r="AB288" i="4"/>
  <c r="AH287" i="4"/>
  <c r="AG287" i="4" s="1"/>
  <c r="AD287" i="4"/>
  <c r="AC287" i="4"/>
  <c r="AB287" i="4"/>
  <c r="AH286" i="4"/>
  <c r="AG286" i="4" s="1"/>
  <c r="AD286" i="4"/>
  <c r="AC286" i="4"/>
  <c r="AB286" i="4"/>
  <c r="AH285" i="4"/>
  <c r="AG285" i="4" s="1"/>
  <c r="AD285" i="4"/>
  <c r="AC285" i="4"/>
  <c r="AB285" i="4"/>
  <c r="AH284" i="4"/>
  <c r="AG284" i="4" s="1"/>
  <c r="AD284" i="4"/>
  <c r="AC284" i="4"/>
  <c r="AB284" i="4"/>
  <c r="AH283" i="4"/>
  <c r="AG283" i="4" s="1"/>
  <c r="AD283" i="4"/>
  <c r="AC283" i="4"/>
  <c r="AB283" i="4"/>
  <c r="AH282" i="4"/>
  <c r="AG282" i="4" s="1"/>
  <c r="AD282" i="4"/>
  <c r="AC282" i="4"/>
  <c r="AB282" i="4"/>
  <c r="AH281" i="4"/>
  <c r="AG281" i="4" s="1"/>
  <c r="AD281" i="4"/>
  <c r="AC281" i="4"/>
  <c r="AB281" i="4"/>
  <c r="AH280" i="4"/>
  <c r="AG280" i="4" s="1"/>
  <c r="AD280" i="4"/>
  <c r="AC280" i="4"/>
  <c r="AB280" i="4"/>
  <c r="AH279" i="4"/>
  <c r="AG279" i="4" s="1"/>
  <c r="AD279" i="4"/>
  <c r="AC279" i="4"/>
  <c r="AB279" i="4"/>
  <c r="AH278" i="4"/>
  <c r="AG278" i="4" s="1"/>
  <c r="AD278" i="4"/>
  <c r="AC278" i="4"/>
  <c r="AB278" i="4"/>
  <c r="AH277" i="4"/>
  <c r="AG277" i="4" s="1"/>
  <c r="AD277" i="4"/>
  <c r="AC277" i="4"/>
  <c r="AB277" i="4"/>
  <c r="AH276" i="4"/>
  <c r="AG276" i="4" s="1"/>
  <c r="AD276" i="4"/>
  <c r="AC276" i="4"/>
  <c r="AB276" i="4"/>
  <c r="AH275" i="4"/>
  <c r="AG275" i="4" s="1"/>
  <c r="AD275" i="4"/>
  <c r="AC275" i="4"/>
  <c r="AB275" i="4"/>
  <c r="AH274" i="4"/>
  <c r="AG274" i="4" s="1"/>
  <c r="AD274" i="4"/>
  <c r="AC274" i="4"/>
  <c r="AB274" i="4"/>
  <c r="AH273" i="4"/>
  <c r="AG273" i="4" s="1"/>
  <c r="AD273" i="4"/>
  <c r="AC273" i="4"/>
  <c r="AB273" i="4"/>
  <c r="AH272" i="4"/>
  <c r="AG272" i="4" s="1"/>
  <c r="AD272" i="4"/>
  <c r="AC272" i="4"/>
  <c r="AB272" i="4"/>
  <c r="AH271" i="4"/>
  <c r="AG271" i="4" s="1"/>
  <c r="AD271" i="4"/>
  <c r="AC271" i="4"/>
  <c r="AB271" i="4"/>
  <c r="AH270" i="4"/>
  <c r="AG270" i="4" s="1"/>
  <c r="AD270" i="4"/>
  <c r="AC270" i="4"/>
  <c r="AB270" i="4"/>
  <c r="AH269" i="4"/>
  <c r="AG269" i="4" s="1"/>
  <c r="AD269" i="4"/>
  <c r="AC269" i="4"/>
  <c r="AB269" i="4"/>
  <c r="AH268" i="4"/>
  <c r="AG268" i="4" s="1"/>
  <c r="AD268" i="4"/>
  <c r="AC268" i="4"/>
  <c r="AB268" i="4"/>
  <c r="AH267" i="4"/>
  <c r="AG267" i="4" s="1"/>
  <c r="AD267" i="4"/>
  <c r="AC267" i="4"/>
  <c r="AB267" i="4"/>
  <c r="AH266" i="4"/>
  <c r="AG266" i="4" s="1"/>
  <c r="AD266" i="4"/>
  <c r="AC266" i="4"/>
  <c r="AB266" i="4"/>
  <c r="AH265" i="4"/>
  <c r="AG265" i="4" s="1"/>
  <c r="AD265" i="4"/>
  <c r="AC265" i="4"/>
  <c r="AB265" i="4"/>
  <c r="AH264" i="4"/>
  <c r="AG264" i="4" s="1"/>
  <c r="AD264" i="4"/>
  <c r="AC264" i="4"/>
  <c r="AB264" i="4"/>
  <c r="AH263" i="4"/>
  <c r="AG263" i="4" s="1"/>
  <c r="AD263" i="4"/>
  <c r="AC263" i="4"/>
  <c r="AB263" i="4"/>
  <c r="AH262" i="4"/>
  <c r="AG262" i="4" s="1"/>
  <c r="AD262" i="4"/>
  <c r="AC262" i="4"/>
  <c r="AB262" i="4"/>
  <c r="AH261" i="4"/>
  <c r="AG261" i="4" s="1"/>
  <c r="AD261" i="4"/>
  <c r="AC261" i="4"/>
  <c r="AB261" i="4"/>
  <c r="AH260" i="4"/>
  <c r="AG260" i="4" s="1"/>
  <c r="AD260" i="4"/>
  <c r="AC260" i="4"/>
  <c r="AB260" i="4"/>
  <c r="AH259" i="4"/>
  <c r="AG259" i="4" s="1"/>
  <c r="AD259" i="4"/>
  <c r="AC259" i="4"/>
  <c r="AB259" i="4"/>
  <c r="AH258" i="4"/>
  <c r="AG258" i="4" s="1"/>
  <c r="AD258" i="4"/>
  <c r="AC258" i="4"/>
  <c r="AB258" i="4"/>
  <c r="AH257" i="4"/>
  <c r="AG257" i="4" s="1"/>
  <c r="AD257" i="4"/>
  <c r="AC257" i="4"/>
  <c r="AB257" i="4"/>
  <c r="AH256" i="4"/>
  <c r="AG256" i="4" s="1"/>
  <c r="AD256" i="4"/>
  <c r="AC256" i="4"/>
  <c r="AB256" i="4"/>
  <c r="AH255" i="4"/>
  <c r="AG255" i="4" s="1"/>
  <c r="AD255" i="4"/>
  <c r="AC255" i="4"/>
  <c r="AB255" i="4"/>
  <c r="AH254" i="4"/>
  <c r="AG254" i="4" s="1"/>
  <c r="AD254" i="4"/>
  <c r="AC254" i="4"/>
  <c r="AB254" i="4"/>
  <c r="AH252" i="4"/>
  <c r="AG252" i="4" s="1"/>
  <c r="AD252" i="4"/>
  <c r="AC252" i="4"/>
  <c r="AB252" i="4"/>
  <c r="AH251" i="4"/>
  <c r="AG251" i="4" s="1"/>
  <c r="AD251" i="4"/>
  <c r="AC251" i="4"/>
  <c r="AB251" i="4"/>
  <c r="AH250" i="4"/>
  <c r="AG250" i="4" s="1"/>
  <c r="AD250" i="4"/>
  <c r="AC250" i="4"/>
  <c r="AB250" i="4"/>
  <c r="AH249" i="4"/>
  <c r="AG249" i="4" s="1"/>
  <c r="AD249" i="4"/>
  <c r="AC249" i="4"/>
  <c r="AB249" i="4"/>
  <c r="AH248" i="4"/>
  <c r="AG248" i="4" s="1"/>
  <c r="AD248" i="4"/>
  <c r="AC248" i="4"/>
  <c r="AB248" i="4"/>
  <c r="AH247" i="4"/>
  <c r="AG247" i="4" s="1"/>
  <c r="AD247" i="4"/>
  <c r="AC247" i="4"/>
  <c r="AB247" i="4"/>
  <c r="AH246" i="4"/>
  <c r="AG246" i="4" s="1"/>
  <c r="AD246" i="4"/>
  <c r="AC246" i="4"/>
  <c r="AB246" i="4"/>
  <c r="AH245" i="4"/>
  <c r="AG245" i="4" s="1"/>
  <c r="AD245" i="4"/>
  <c r="AC245" i="4"/>
  <c r="AB245" i="4"/>
  <c r="AH244" i="4"/>
  <c r="AG244" i="4" s="1"/>
  <c r="AD244" i="4"/>
  <c r="AC244" i="4"/>
  <c r="AB244" i="4"/>
  <c r="AH243" i="4"/>
  <c r="AG243" i="4" s="1"/>
  <c r="AD243" i="4"/>
  <c r="AC243" i="4"/>
  <c r="AB243" i="4"/>
  <c r="AH242" i="4"/>
  <c r="AG242" i="4" s="1"/>
  <c r="AD242" i="4"/>
  <c r="AC242" i="4"/>
  <c r="AB242" i="4"/>
  <c r="AH241" i="4"/>
  <c r="AG241" i="4" s="1"/>
  <c r="AD241" i="4"/>
  <c r="AC241" i="4"/>
  <c r="AB241" i="4"/>
  <c r="AH240" i="4"/>
  <c r="AG240" i="4" s="1"/>
  <c r="AD240" i="4"/>
  <c r="AC240" i="4"/>
  <c r="AB240" i="4"/>
  <c r="AH239" i="4"/>
  <c r="AG239" i="4" s="1"/>
  <c r="AD239" i="4"/>
  <c r="AC239" i="4"/>
  <c r="AB239" i="4"/>
  <c r="AH238" i="4"/>
  <c r="AG238" i="4" s="1"/>
  <c r="AD238" i="4"/>
  <c r="AC238" i="4"/>
  <c r="AB238" i="4"/>
  <c r="AH237" i="4"/>
  <c r="AG237" i="4" s="1"/>
  <c r="AD237" i="4"/>
  <c r="AC237" i="4"/>
  <c r="AB237" i="4"/>
  <c r="AH236" i="4"/>
  <c r="AG236" i="4" s="1"/>
  <c r="AD236" i="4"/>
  <c r="AC236" i="4"/>
  <c r="AB236" i="4"/>
  <c r="AH235" i="4"/>
  <c r="AG235" i="4" s="1"/>
  <c r="AD235" i="4"/>
  <c r="AC235" i="4"/>
  <c r="AB235" i="4"/>
  <c r="AH234" i="4"/>
  <c r="AG234" i="4" s="1"/>
  <c r="AD234" i="4"/>
  <c r="AC234" i="4"/>
  <c r="AB234" i="4"/>
  <c r="AH233" i="4"/>
  <c r="AG233" i="4" s="1"/>
  <c r="AD233" i="4"/>
  <c r="AC233" i="4"/>
  <c r="AB233" i="4"/>
  <c r="AH232" i="4"/>
  <c r="AG232" i="4" s="1"/>
  <c r="AD232" i="4"/>
  <c r="AC232" i="4"/>
  <c r="AB232" i="4"/>
  <c r="AH231" i="4"/>
  <c r="AG231" i="4" s="1"/>
  <c r="AD231" i="4"/>
  <c r="AC231" i="4"/>
  <c r="AB231" i="4"/>
  <c r="AH230" i="4"/>
  <c r="AG230" i="4" s="1"/>
  <c r="AD230" i="4"/>
  <c r="AC230" i="4"/>
  <c r="AB230" i="4"/>
  <c r="AH229" i="4"/>
  <c r="AG229" i="4" s="1"/>
  <c r="AD229" i="4"/>
  <c r="AC229" i="4"/>
  <c r="AB229" i="4"/>
  <c r="AH228" i="4"/>
  <c r="AG228" i="4" s="1"/>
  <c r="AD228" i="4"/>
  <c r="AC228" i="4"/>
  <c r="AB228" i="4"/>
  <c r="AH227" i="4"/>
  <c r="AG227" i="4" s="1"/>
  <c r="AD227" i="4"/>
  <c r="AC227" i="4"/>
  <c r="AB227" i="4"/>
  <c r="AH226" i="4"/>
  <c r="AG226" i="4" s="1"/>
  <c r="AD226" i="4"/>
  <c r="AC226" i="4"/>
  <c r="AB226" i="4"/>
  <c r="AH225" i="4"/>
  <c r="AG225" i="4" s="1"/>
  <c r="AD225" i="4"/>
  <c r="AC225" i="4"/>
  <c r="AB225" i="4"/>
  <c r="AH224" i="4"/>
  <c r="AG224" i="4" s="1"/>
  <c r="AD224" i="4"/>
  <c r="AC224" i="4"/>
  <c r="AB224" i="4"/>
  <c r="AH223" i="4"/>
  <c r="AG223" i="4" s="1"/>
  <c r="AD223" i="4"/>
  <c r="AC223" i="4"/>
  <c r="AB223" i="4"/>
  <c r="AH222" i="4"/>
  <c r="AG222" i="4" s="1"/>
  <c r="AD222" i="4"/>
  <c r="AC222" i="4"/>
  <c r="AB222" i="4"/>
  <c r="AH221" i="4"/>
  <c r="AG221" i="4" s="1"/>
  <c r="AD221" i="4"/>
  <c r="AC221" i="4"/>
  <c r="AB221" i="4"/>
  <c r="AH220" i="4"/>
  <c r="AG220" i="4" s="1"/>
  <c r="AD220" i="4"/>
  <c r="AC220" i="4"/>
  <c r="AB220" i="4"/>
  <c r="AH219" i="4"/>
  <c r="AG219" i="4" s="1"/>
  <c r="AD219" i="4"/>
  <c r="AC219" i="4"/>
  <c r="AB219" i="4"/>
  <c r="AH218" i="4"/>
  <c r="AG218" i="4" s="1"/>
  <c r="AD218" i="4"/>
  <c r="AC218" i="4"/>
  <c r="AB218" i="4"/>
  <c r="AH217" i="4"/>
  <c r="AG217" i="4" s="1"/>
  <c r="AD217" i="4"/>
  <c r="AC217" i="4"/>
  <c r="AB217" i="4"/>
  <c r="AH216" i="4"/>
  <c r="AG216" i="4" s="1"/>
  <c r="AD216" i="4"/>
  <c r="AC216" i="4"/>
  <c r="AB216" i="4"/>
  <c r="AH215" i="4"/>
  <c r="AG215" i="4" s="1"/>
  <c r="AD215" i="4"/>
  <c r="AC215" i="4"/>
  <c r="AB215" i="4"/>
  <c r="AH214" i="4"/>
  <c r="AG214" i="4" s="1"/>
  <c r="AD214" i="4"/>
  <c r="AC214" i="4"/>
  <c r="AB214" i="4"/>
  <c r="AH213" i="4"/>
  <c r="AG213" i="4" s="1"/>
  <c r="AD213" i="4"/>
  <c r="AC213" i="4"/>
  <c r="AB213" i="4"/>
  <c r="AH212" i="4"/>
  <c r="AG212" i="4" s="1"/>
  <c r="AD212" i="4"/>
  <c r="AC212" i="4"/>
  <c r="AB212" i="4"/>
  <c r="AH211" i="4"/>
  <c r="AG211" i="4" s="1"/>
  <c r="AD211" i="4"/>
  <c r="AC211" i="4"/>
  <c r="AB211" i="4"/>
  <c r="AH210" i="4"/>
  <c r="AG210" i="4" s="1"/>
  <c r="AD210" i="4"/>
  <c r="AC210" i="4"/>
  <c r="AB210" i="4"/>
  <c r="AH209" i="4"/>
  <c r="AG209" i="4" s="1"/>
  <c r="AD209" i="4"/>
  <c r="AC209" i="4"/>
  <c r="AB209" i="4"/>
  <c r="AH208" i="4"/>
  <c r="AG208" i="4" s="1"/>
  <c r="AD208" i="4"/>
  <c r="AC208" i="4"/>
  <c r="AB208" i="4"/>
  <c r="AH207" i="4"/>
  <c r="AG207" i="4" s="1"/>
  <c r="AC207" i="4"/>
  <c r="AB207" i="4"/>
  <c r="AH206" i="4"/>
  <c r="AG206" i="4" s="1"/>
  <c r="AD206" i="4"/>
  <c r="AC206" i="4"/>
  <c r="AB206" i="4"/>
  <c r="AH205" i="4"/>
  <c r="AG205" i="4" s="1"/>
  <c r="AD205" i="4"/>
  <c r="AC205" i="4"/>
  <c r="AB205" i="4"/>
  <c r="AH204" i="4"/>
  <c r="AG204" i="4" s="1"/>
  <c r="AD204" i="4"/>
  <c r="AC204" i="4"/>
  <c r="AB204" i="4"/>
  <c r="AH203" i="4"/>
  <c r="AG203" i="4" s="1"/>
  <c r="AD203" i="4"/>
  <c r="AC203" i="4"/>
  <c r="AB203" i="4"/>
  <c r="AH202" i="4"/>
  <c r="AG202" i="4" s="1"/>
  <c r="AD202" i="4"/>
  <c r="AC202" i="4"/>
  <c r="AB202" i="4"/>
  <c r="AH201" i="4"/>
  <c r="AG201" i="4" s="1"/>
  <c r="AD201" i="4"/>
  <c r="AC201" i="4"/>
  <c r="AB201" i="4"/>
  <c r="AH200" i="4"/>
  <c r="AG200" i="4" s="1"/>
  <c r="AD200" i="4"/>
  <c r="AC200" i="4"/>
  <c r="AB200" i="4"/>
  <c r="AH199" i="4"/>
  <c r="AG199" i="4" s="1"/>
  <c r="AD199" i="4"/>
  <c r="AC199" i="4"/>
  <c r="AB199" i="4"/>
  <c r="AH198" i="4"/>
  <c r="AG198" i="4" s="1"/>
  <c r="AD198" i="4"/>
  <c r="AC198" i="4"/>
  <c r="AB198" i="4"/>
  <c r="AH197" i="4"/>
  <c r="AG197" i="4" s="1"/>
  <c r="AD197" i="4"/>
  <c r="AC197" i="4"/>
  <c r="AB197" i="4"/>
  <c r="AH196" i="4"/>
  <c r="AG196" i="4" s="1"/>
  <c r="AD196" i="4"/>
  <c r="AC196" i="4"/>
  <c r="AB196" i="4"/>
  <c r="AH195" i="4"/>
  <c r="AG195" i="4" s="1"/>
  <c r="AD195" i="4"/>
  <c r="AC195" i="4"/>
  <c r="AB195" i="4"/>
  <c r="AH194" i="4"/>
  <c r="AG194" i="4" s="1"/>
  <c r="AD194" i="4"/>
  <c r="AC194" i="4"/>
  <c r="AB194" i="4"/>
  <c r="AH193" i="4"/>
  <c r="AG193" i="4" s="1"/>
  <c r="AD193" i="4"/>
  <c r="AC193" i="4"/>
  <c r="AB193" i="4"/>
  <c r="AH192" i="4"/>
  <c r="AG192" i="4" s="1"/>
  <c r="AD192" i="4"/>
  <c r="AC192" i="4"/>
  <c r="AB192" i="4"/>
  <c r="AH191" i="4"/>
  <c r="AG191" i="4" s="1"/>
  <c r="AD191" i="4"/>
  <c r="AC191" i="4"/>
  <c r="AB191" i="4"/>
  <c r="AH190" i="4"/>
  <c r="AG190" i="4" s="1"/>
  <c r="AD190" i="4"/>
  <c r="AC190" i="4"/>
  <c r="AB190" i="4"/>
  <c r="AH189" i="4"/>
  <c r="AG189" i="4" s="1"/>
  <c r="AD189" i="4"/>
  <c r="AC189" i="4"/>
  <c r="AB189" i="4"/>
  <c r="AH188" i="4"/>
  <c r="AG188" i="4" s="1"/>
  <c r="AD188" i="4"/>
  <c r="AC188" i="4"/>
  <c r="AB188" i="4"/>
  <c r="AH187" i="4"/>
  <c r="AG187" i="4" s="1"/>
  <c r="AD187" i="4"/>
  <c r="AC187" i="4"/>
  <c r="AB187" i="4"/>
  <c r="AH186" i="4"/>
  <c r="AG186" i="4" s="1"/>
  <c r="AD186" i="4"/>
  <c r="AC186" i="4"/>
  <c r="AB186" i="4"/>
  <c r="AH185" i="4"/>
  <c r="AG185" i="4" s="1"/>
  <c r="AD185" i="4"/>
  <c r="AC185" i="4"/>
  <c r="AB185" i="4"/>
  <c r="AH184" i="4"/>
  <c r="AG184" i="4" s="1"/>
  <c r="AD184" i="4"/>
  <c r="AC184" i="4"/>
  <c r="AB184" i="4"/>
  <c r="AH183" i="4"/>
  <c r="AG183" i="4" s="1"/>
  <c r="AD183" i="4"/>
  <c r="AC183" i="4"/>
  <c r="AB183" i="4"/>
  <c r="AH182" i="4"/>
  <c r="AG182" i="4" s="1"/>
  <c r="AD182" i="4"/>
  <c r="AC182" i="4"/>
  <c r="AB182" i="4"/>
  <c r="AH181" i="4"/>
  <c r="AG181" i="4" s="1"/>
  <c r="AD181" i="4"/>
  <c r="AC181" i="4"/>
  <c r="AB181" i="4"/>
  <c r="AH180" i="4"/>
  <c r="AG180" i="4" s="1"/>
  <c r="AD180" i="4"/>
  <c r="AC180" i="4"/>
  <c r="AB180" i="4"/>
  <c r="AH179" i="4"/>
  <c r="AG179" i="4" s="1"/>
  <c r="AD179" i="4"/>
  <c r="AC179" i="4"/>
  <c r="AB179" i="4"/>
  <c r="AH178" i="4"/>
  <c r="AG178" i="4" s="1"/>
  <c r="AD178" i="4"/>
  <c r="AC178" i="4"/>
  <c r="AB178" i="4"/>
  <c r="AH177" i="4"/>
  <c r="AG177" i="4" s="1"/>
  <c r="AD177" i="4"/>
  <c r="AC177" i="4"/>
  <c r="AB177" i="4"/>
  <c r="AH176" i="4"/>
  <c r="AG176" i="4" s="1"/>
  <c r="AD176" i="4"/>
  <c r="AC176" i="4"/>
  <c r="AB176" i="4"/>
  <c r="AH175" i="4"/>
  <c r="AG175" i="4" s="1"/>
  <c r="AD175" i="4"/>
  <c r="AC175" i="4"/>
  <c r="AB175" i="4"/>
  <c r="AH174" i="4"/>
  <c r="AG174" i="4" s="1"/>
  <c r="AD174" i="4"/>
  <c r="AC174" i="4"/>
  <c r="AB174" i="4"/>
  <c r="AH173" i="4"/>
  <c r="AG173" i="4" s="1"/>
  <c r="AD173" i="4"/>
  <c r="AC173" i="4"/>
  <c r="AB173" i="4"/>
  <c r="AH172" i="4"/>
  <c r="AG172" i="4" s="1"/>
  <c r="AD172" i="4"/>
  <c r="AC172" i="4"/>
  <c r="AB172" i="4"/>
  <c r="AH171" i="4"/>
  <c r="AG171" i="4" s="1"/>
  <c r="AD171" i="4"/>
  <c r="AC171" i="4"/>
  <c r="AB171" i="4"/>
  <c r="AH170" i="4"/>
  <c r="AG170" i="4" s="1"/>
  <c r="AD170" i="4"/>
  <c r="AC170" i="4"/>
  <c r="AB170" i="4"/>
  <c r="AH169" i="4"/>
  <c r="AG169" i="4" s="1"/>
  <c r="AD169" i="4"/>
  <c r="AC169" i="4"/>
  <c r="AB169" i="4"/>
  <c r="AH168" i="4"/>
  <c r="AG168" i="4" s="1"/>
  <c r="AD168" i="4"/>
  <c r="AC168" i="4"/>
  <c r="AB168" i="4"/>
  <c r="AH167" i="4"/>
  <c r="AG167" i="4" s="1"/>
  <c r="AD167" i="4"/>
  <c r="AC167" i="4"/>
  <c r="AB167" i="4"/>
  <c r="AH166" i="4"/>
  <c r="AG166" i="4" s="1"/>
  <c r="AD166" i="4"/>
  <c r="AC166" i="4"/>
  <c r="AB166" i="4"/>
  <c r="AH165" i="4"/>
  <c r="AG165" i="4" s="1"/>
  <c r="AD165" i="4"/>
  <c r="AC165" i="4"/>
  <c r="AB165" i="4"/>
  <c r="AH164" i="4"/>
  <c r="AG164" i="4" s="1"/>
  <c r="AD164" i="4"/>
  <c r="AC164" i="4"/>
  <c r="AB164" i="4"/>
  <c r="AH163" i="4"/>
  <c r="AG163" i="4" s="1"/>
  <c r="AD163" i="4"/>
  <c r="AC163" i="4"/>
  <c r="AB163" i="4"/>
  <c r="AH162" i="4"/>
  <c r="AG162" i="4" s="1"/>
  <c r="AD162" i="4"/>
  <c r="AC162" i="4"/>
  <c r="AB162" i="4"/>
  <c r="AH161" i="4"/>
  <c r="AG161" i="4" s="1"/>
  <c r="AD161" i="4"/>
  <c r="AC161" i="4"/>
  <c r="AB161" i="4"/>
  <c r="AH160" i="4"/>
  <c r="AG160" i="4" s="1"/>
  <c r="AD160" i="4"/>
  <c r="AC160" i="4"/>
  <c r="AB160" i="4"/>
  <c r="AH159" i="4"/>
  <c r="AG159" i="4" s="1"/>
  <c r="AD159" i="4"/>
  <c r="AC159" i="4"/>
  <c r="AB159" i="4"/>
  <c r="AH158" i="4"/>
  <c r="AG158" i="4" s="1"/>
  <c r="AD158" i="4"/>
  <c r="AC158" i="4"/>
  <c r="AB158" i="4"/>
  <c r="AH157" i="4"/>
  <c r="AG157" i="4" s="1"/>
  <c r="AD157" i="4"/>
  <c r="AC157" i="4"/>
  <c r="AB157" i="4"/>
  <c r="AH156" i="4"/>
  <c r="AG156" i="4" s="1"/>
  <c r="AD156" i="4"/>
  <c r="AC156" i="4"/>
  <c r="AB156" i="4"/>
  <c r="AH155" i="4"/>
  <c r="AG155" i="4" s="1"/>
  <c r="AD155" i="4"/>
  <c r="AC155" i="4"/>
  <c r="AB155" i="4"/>
  <c r="AH154" i="4"/>
  <c r="AG154" i="4" s="1"/>
  <c r="AD154" i="4"/>
  <c r="AC154" i="4"/>
  <c r="AB154" i="4"/>
  <c r="AH153" i="4"/>
  <c r="AG153" i="4" s="1"/>
  <c r="AD153" i="4"/>
  <c r="AC153" i="4"/>
  <c r="AB153" i="4"/>
  <c r="AH152" i="4"/>
  <c r="AG152" i="4" s="1"/>
  <c r="AD152" i="4"/>
  <c r="AC152" i="4"/>
  <c r="AB152" i="4"/>
  <c r="AH151" i="4"/>
  <c r="AG151" i="4" s="1"/>
  <c r="AD151" i="4"/>
  <c r="AC151" i="4"/>
  <c r="AB151" i="4"/>
  <c r="AH150" i="4"/>
  <c r="AG150" i="4" s="1"/>
  <c r="AD150" i="4"/>
  <c r="AC150" i="4"/>
  <c r="AB150" i="4"/>
  <c r="AH149" i="4"/>
  <c r="AG149" i="4" s="1"/>
  <c r="AD149" i="4"/>
  <c r="AC149" i="4"/>
  <c r="AB149" i="4"/>
  <c r="AH148" i="4"/>
  <c r="AG148" i="4" s="1"/>
  <c r="AD148" i="4"/>
  <c r="AC148" i="4"/>
  <c r="AB148" i="4"/>
  <c r="AH147" i="4"/>
  <c r="AG147" i="4" s="1"/>
  <c r="AD147" i="4"/>
  <c r="AC147" i="4"/>
  <c r="AB147" i="4"/>
  <c r="AH146" i="4"/>
  <c r="AG146" i="4" s="1"/>
  <c r="AD146" i="4"/>
  <c r="AC146" i="4"/>
  <c r="AB146" i="4"/>
  <c r="AH145" i="4"/>
  <c r="AG145" i="4" s="1"/>
  <c r="AD145" i="4"/>
  <c r="AC145" i="4"/>
  <c r="AB145" i="4"/>
  <c r="AH144" i="4"/>
  <c r="AG144" i="4" s="1"/>
  <c r="AD144" i="4"/>
  <c r="AC144" i="4"/>
  <c r="AB144" i="4"/>
  <c r="AH143" i="4"/>
  <c r="AG143" i="4" s="1"/>
  <c r="AD143" i="4"/>
  <c r="AC143" i="4"/>
  <c r="AB143" i="4"/>
  <c r="AH142" i="4"/>
  <c r="AG142" i="4" s="1"/>
  <c r="AD142" i="4"/>
  <c r="AC142" i="4"/>
  <c r="AB142" i="4"/>
  <c r="AH141" i="4"/>
  <c r="AG141" i="4" s="1"/>
  <c r="AD141" i="4"/>
  <c r="AC141" i="4"/>
  <c r="AB141" i="4"/>
  <c r="AH140" i="4"/>
  <c r="AG140" i="4" s="1"/>
  <c r="AD140" i="4"/>
  <c r="AC140" i="4"/>
  <c r="AB140" i="4"/>
  <c r="AH139" i="4"/>
  <c r="AG139" i="4" s="1"/>
  <c r="AD139" i="4"/>
  <c r="AC139" i="4"/>
  <c r="AB139" i="4"/>
  <c r="AH138" i="4"/>
  <c r="AG138" i="4" s="1"/>
  <c r="AD138" i="4"/>
  <c r="AC138" i="4"/>
  <c r="AB138" i="4"/>
  <c r="AH137" i="4"/>
  <c r="AG137" i="4" s="1"/>
  <c r="AD137" i="4"/>
  <c r="AC137" i="4"/>
  <c r="AB137" i="4"/>
  <c r="AH136" i="4"/>
  <c r="AG136" i="4" s="1"/>
  <c r="AD136" i="4"/>
  <c r="AC136" i="4"/>
  <c r="AB136" i="4"/>
  <c r="AH135" i="4"/>
  <c r="AG135" i="4" s="1"/>
  <c r="AD135" i="4"/>
  <c r="AC135" i="4"/>
  <c r="AB135" i="4"/>
  <c r="AH134" i="4"/>
  <c r="AG134" i="4" s="1"/>
  <c r="AD134" i="4"/>
  <c r="AC134" i="4"/>
  <c r="AB134" i="4"/>
  <c r="AH133" i="4"/>
  <c r="AG133" i="4" s="1"/>
  <c r="AD133" i="4"/>
  <c r="AC133" i="4"/>
  <c r="AB133" i="4"/>
  <c r="AH132" i="4"/>
  <c r="AG132" i="4" s="1"/>
  <c r="AD132" i="4"/>
  <c r="AC132" i="4"/>
  <c r="AB132" i="4"/>
  <c r="AH131" i="4"/>
  <c r="AG131" i="4" s="1"/>
  <c r="AD131" i="4"/>
  <c r="AC131" i="4"/>
  <c r="AB131" i="4"/>
  <c r="AH130" i="4"/>
  <c r="AG130" i="4" s="1"/>
  <c r="AD130" i="4"/>
  <c r="AC130" i="4"/>
  <c r="AB130" i="4"/>
  <c r="AH129" i="4"/>
  <c r="AG129" i="4" s="1"/>
  <c r="AD129" i="4"/>
  <c r="AC129" i="4"/>
  <c r="AB129" i="4"/>
  <c r="AH128" i="4"/>
  <c r="AG128" i="4" s="1"/>
  <c r="AD128" i="4"/>
  <c r="AC128" i="4"/>
  <c r="AB128" i="4"/>
  <c r="AH127" i="4"/>
  <c r="AG127" i="4" s="1"/>
  <c r="AD127" i="4"/>
  <c r="AC127" i="4"/>
  <c r="AB127" i="4"/>
  <c r="AH126" i="4"/>
  <c r="AG126" i="4" s="1"/>
  <c r="AD126" i="4"/>
  <c r="AC126" i="4"/>
  <c r="AB126" i="4"/>
  <c r="AH125" i="4"/>
  <c r="AG125" i="4" s="1"/>
  <c r="AD125" i="4"/>
  <c r="AC125" i="4"/>
  <c r="AB125" i="4"/>
  <c r="AH124" i="4"/>
  <c r="AG124" i="4" s="1"/>
  <c r="AD124" i="4"/>
  <c r="AC124" i="4"/>
  <c r="AB124" i="4"/>
  <c r="AH122" i="4"/>
  <c r="AG122" i="4" s="1"/>
  <c r="AD122" i="4"/>
  <c r="AC122" i="4"/>
  <c r="AB122" i="4"/>
  <c r="AH121" i="4"/>
  <c r="AG121" i="4" s="1"/>
  <c r="AD121" i="4"/>
  <c r="AC121" i="4"/>
  <c r="AB121" i="4"/>
  <c r="AH120" i="4"/>
  <c r="AG120" i="4" s="1"/>
  <c r="AD120" i="4"/>
  <c r="AC120" i="4"/>
  <c r="AB120" i="4"/>
  <c r="AH119" i="4"/>
  <c r="AG119" i="4" s="1"/>
  <c r="AD119" i="4"/>
  <c r="AC119" i="4"/>
  <c r="AB119" i="4"/>
  <c r="AH118" i="4"/>
  <c r="AG118" i="4" s="1"/>
  <c r="AD118" i="4"/>
  <c r="AC118" i="4"/>
  <c r="AB118" i="4"/>
  <c r="AH117" i="4"/>
  <c r="AG117" i="4" s="1"/>
  <c r="AD117" i="4"/>
  <c r="AC117" i="4"/>
  <c r="AB117" i="4"/>
  <c r="AH116" i="4"/>
  <c r="AG116" i="4" s="1"/>
  <c r="AD116" i="4"/>
  <c r="AC116" i="4"/>
  <c r="AB116" i="4"/>
  <c r="AH115" i="4"/>
  <c r="AG115" i="4" s="1"/>
  <c r="AD115" i="4"/>
  <c r="AC115" i="4"/>
  <c r="AB115" i="4"/>
  <c r="AH114" i="4"/>
  <c r="AG114" i="4" s="1"/>
  <c r="AD114" i="4"/>
  <c r="AC114" i="4"/>
  <c r="AB114" i="4"/>
  <c r="AH113" i="4"/>
  <c r="AG113" i="4" s="1"/>
  <c r="AD113" i="4"/>
  <c r="AC113" i="4"/>
  <c r="AB113" i="4"/>
  <c r="AH112" i="4"/>
  <c r="AG112" i="4" s="1"/>
  <c r="AD112" i="4"/>
  <c r="AC112" i="4"/>
  <c r="AB112" i="4"/>
  <c r="AH111" i="4"/>
  <c r="AG111" i="4" s="1"/>
  <c r="AD111" i="4"/>
  <c r="AC111" i="4"/>
  <c r="AB111" i="4"/>
  <c r="AH110" i="4"/>
  <c r="AG110" i="4" s="1"/>
  <c r="AD110" i="4"/>
  <c r="AC110" i="4"/>
  <c r="AB110" i="4"/>
  <c r="AH109" i="4"/>
  <c r="AG109" i="4" s="1"/>
  <c r="AD109" i="4"/>
  <c r="AC109" i="4"/>
  <c r="AB109" i="4"/>
  <c r="AH108" i="4"/>
  <c r="AG108" i="4" s="1"/>
  <c r="AD108" i="4"/>
  <c r="AC108" i="4"/>
  <c r="AB108" i="4"/>
  <c r="AH107" i="4"/>
  <c r="AG107" i="4" s="1"/>
  <c r="AD107" i="4"/>
  <c r="AC107" i="4"/>
  <c r="AB107" i="4"/>
  <c r="AH106" i="4"/>
  <c r="AG106" i="4" s="1"/>
  <c r="AD106" i="4"/>
  <c r="AC106" i="4"/>
  <c r="AB106" i="4"/>
  <c r="AH105" i="4"/>
  <c r="AG105" i="4" s="1"/>
  <c r="AD105" i="4"/>
  <c r="AC105" i="4"/>
  <c r="AB105" i="4"/>
  <c r="AH104" i="4"/>
  <c r="AG104" i="4" s="1"/>
  <c r="AD104" i="4"/>
  <c r="AC104" i="4"/>
  <c r="AB104" i="4"/>
  <c r="AH103" i="4"/>
  <c r="AG103" i="4" s="1"/>
  <c r="AD103" i="4"/>
  <c r="AC103" i="4"/>
  <c r="AB103" i="4"/>
  <c r="AH102" i="4"/>
  <c r="AG102" i="4" s="1"/>
  <c r="AD102" i="4"/>
  <c r="AC102" i="4"/>
  <c r="AB102" i="4"/>
  <c r="AH101" i="4"/>
  <c r="AG101" i="4" s="1"/>
  <c r="AD101" i="4"/>
  <c r="AC101" i="4"/>
  <c r="AB101" i="4"/>
  <c r="AH100" i="4"/>
  <c r="AG100" i="4" s="1"/>
  <c r="AD100" i="4"/>
  <c r="AC100" i="4"/>
  <c r="AB100" i="4"/>
  <c r="AH99" i="4"/>
  <c r="AG99" i="4" s="1"/>
  <c r="AD99" i="4"/>
  <c r="AC99" i="4"/>
  <c r="AB99" i="4"/>
  <c r="AH98" i="4"/>
  <c r="AG98" i="4" s="1"/>
  <c r="AD98" i="4"/>
  <c r="AC98" i="4"/>
  <c r="AB98" i="4"/>
  <c r="AH97" i="4"/>
  <c r="AG97" i="4" s="1"/>
  <c r="AD97" i="4"/>
  <c r="AC97" i="4"/>
  <c r="AB97" i="4"/>
  <c r="AH96" i="4"/>
  <c r="AG96" i="4" s="1"/>
  <c r="AD96" i="4"/>
  <c r="AC96" i="4"/>
  <c r="AB96" i="4"/>
  <c r="AH95" i="4"/>
  <c r="AG95" i="4" s="1"/>
  <c r="AD95" i="4"/>
  <c r="AC95" i="4"/>
  <c r="AB95" i="4"/>
  <c r="AH94" i="4"/>
  <c r="AG94" i="4" s="1"/>
  <c r="AD94" i="4"/>
  <c r="AC94" i="4"/>
  <c r="AB94" i="4"/>
  <c r="AH93" i="4"/>
  <c r="AG93" i="4" s="1"/>
  <c r="AD93" i="4"/>
  <c r="AC93" i="4"/>
  <c r="AB93" i="4"/>
  <c r="AH92" i="4"/>
  <c r="AG92" i="4" s="1"/>
  <c r="AD92" i="4"/>
  <c r="AC92" i="4"/>
  <c r="AB92" i="4"/>
  <c r="AH91" i="4"/>
  <c r="AG91" i="4" s="1"/>
  <c r="AD91" i="4"/>
  <c r="AC91" i="4"/>
  <c r="AB91" i="4"/>
  <c r="AH90" i="4"/>
  <c r="AG90" i="4" s="1"/>
  <c r="AD90" i="4"/>
  <c r="AC90" i="4"/>
  <c r="AB90" i="4"/>
  <c r="AH89" i="4"/>
  <c r="AG89" i="4" s="1"/>
  <c r="AD89" i="4"/>
  <c r="AC89" i="4"/>
  <c r="AB89" i="4"/>
  <c r="AH88" i="4"/>
  <c r="AG88" i="4" s="1"/>
  <c r="AD88" i="4"/>
  <c r="AC88" i="4"/>
  <c r="AB88" i="4"/>
  <c r="AH87" i="4"/>
  <c r="AG87" i="4" s="1"/>
  <c r="AD87" i="4"/>
  <c r="AC87" i="4"/>
  <c r="AB87" i="4"/>
  <c r="AH86" i="4"/>
  <c r="AG86" i="4" s="1"/>
  <c r="AD86" i="4"/>
  <c r="AC86" i="4"/>
  <c r="AB86" i="4"/>
  <c r="AH85" i="4"/>
  <c r="AG85" i="4" s="1"/>
  <c r="AD85" i="4"/>
  <c r="AC85" i="4"/>
  <c r="AB85" i="4"/>
  <c r="AH84" i="4"/>
  <c r="AG84" i="4" s="1"/>
  <c r="AD84" i="4"/>
  <c r="AC84" i="4"/>
  <c r="AB84" i="4"/>
  <c r="AH83" i="4"/>
  <c r="AG83" i="4" s="1"/>
  <c r="AD83" i="4"/>
  <c r="AC83" i="4"/>
  <c r="AB83" i="4"/>
  <c r="AH82" i="4"/>
  <c r="AG82" i="4" s="1"/>
  <c r="AD82" i="4"/>
  <c r="AC82" i="4"/>
  <c r="AB82" i="4"/>
  <c r="AH81" i="4"/>
  <c r="AG81" i="4" s="1"/>
  <c r="AD81" i="4"/>
  <c r="AC81" i="4"/>
  <c r="AB81" i="4"/>
  <c r="AH80" i="4"/>
  <c r="AG80" i="4" s="1"/>
  <c r="AD80" i="4"/>
  <c r="AC80" i="4"/>
  <c r="AB80" i="4"/>
  <c r="AH79" i="4"/>
  <c r="AG79" i="4" s="1"/>
  <c r="AD79" i="4"/>
  <c r="AC79" i="4"/>
  <c r="AB79" i="4"/>
  <c r="AH78" i="4"/>
  <c r="AG78" i="4" s="1"/>
  <c r="AD78" i="4"/>
  <c r="AC78" i="4"/>
  <c r="AB78" i="4"/>
  <c r="AH77" i="4"/>
  <c r="AG77" i="4" s="1"/>
  <c r="AD77" i="4"/>
  <c r="AC77" i="4"/>
  <c r="AB77" i="4"/>
  <c r="AH76" i="4"/>
  <c r="AG76" i="4" s="1"/>
  <c r="AD76" i="4"/>
  <c r="AC76" i="4"/>
  <c r="AB76" i="4"/>
  <c r="AH75" i="4"/>
  <c r="AG75" i="4" s="1"/>
  <c r="AD75" i="4"/>
  <c r="AC75" i="4"/>
  <c r="AB75" i="4"/>
  <c r="AH74" i="4"/>
  <c r="AG74" i="4" s="1"/>
  <c r="AD74" i="4"/>
  <c r="AC74" i="4"/>
  <c r="AB74" i="4"/>
  <c r="AH73" i="4"/>
  <c r="AG73" i="4" s="1"/>
  <c r="AD73" i="4"/>
  <c r="AC73" i="4"/>
  <c r="AB73" i="4"/>
  <c r="AH72" i="4"/>
  <c r="AG72" i="4" s="1"/>
  <c r="AD72" i="4"/>
  <c r="AC72" i="4"/>
  <c r="AB72" i="4"/>
  <c r="AH71" i="4"/>
  <c r="AG71" i="4" s="1"/>
  <c r="AD71" i="4"/>
  <c r="AC71" i="4"/>
  <c r="AB71" i="4"/>
  <c r="AH70" i="4"/>
  <c r="AG70" i="4" s="1"/>
  <c r="AD70" i="4"/>
  <c r="AC70" i="4"/>
  <c r="AB70" i="4"/>
  <c r="AH69" i="4"/>
  <c r="AG69" i="4" s="1"/>
  <c r="AD69" i="4"/>
  <c r="AC69" i="4"/>
  <c r="AB69" i="4"/>
  <c r="AH68" i="4"/>
  <c r="AG68" i="4" s="1"/>
  <c r="AD68" i="4"/>
  <c r="AC68" i="4"/>
  <c r="AB68" i="4"/>
  <c r="AH67" i="4"/>
  <c r="AG67" i="4" s="1"/>
  <c r="AD67" i="4"/>
  <c r="AC67" i="4"/>
  <c r="AB67" i="4"/>
  <c r="AH66" i="4"/>
  <c r="AG66" i="4" s="1"/>
  <c r="AD66" i="4"/>
  <c r="AC66" i="4"/>
  <c r="AB66" i="4"/>
  <c r="AH65" i="4"/>
  <c r="AG65" i="4" s="1"/>
  <c r="AD65" i="4"/>
  <c r="AC65" i="4"/>
  <c r="AB65" i="4"/>
  <c r="AH64" i="4"/>
  <c r="AG64" i="4" s="1"/>
  <c r="AD64" i="4"/>
  <c r="AC64" i="4"/>
  <c r="AB64" i="4"/>
  <c r="AH63" i="4"/>
  <c r="AG63" i="4" s="1"/>
  <c r="AD63" i="4"/>
  <c r="AC63" i="4"/>
  <c r="AB63" i="4"/>
  <c r="AH62" i="4"/>
  <c r="AG62" i="4" s="1"/>
  <c r="AD62" i="4"/>
  <c r="AC62" i="4"/>
  <c r="AB62" i="4"/>
  <c r="AH61" i="4"/>
  <c r="AG61" i="4" s="1"/>
  <c r="AD61" i="4"/>
  <c r="AC61" i="4"/>
  <c r="AB61" i="4"/>
  <c r="AH60" i="4"/>
  <c r="AG60" i="4" s="1"/>
  <c r="AD60" i="4"/>
  <c r="AC60" i="4"/>
  <c r="AB60" i="4"/>
  <c r="AH59" i="4"/>
  <c r="AG59" i="4" s="1"/>
  <c r="AD59" i="4"/>
  <c r="AC59" i="4"/>
  <c r="AB59" i="4"/>
  <c r="AH58" i="4"/>
  <c r="AG58" i="4" s="1"/>
  <c r="AD58" i="4"/>
  <c r="AC58" i="4"/>
  <c r="AB58" i="4"/>
  <c r="AH57" i="4"/>
  <c r="AG57" i="4" s="1"/>
  <c r="AD57" i="4"/>
  <c r="AC57" i="4"/>
  <c r="AB57" i="4"/>
  <c r="AH56" i="4"/>
  <c r="AG56" i="4" s="1"/>
  <c r="AD56" i="4"/>
  <c r="AC56" i="4"/>
  <c r="AB56" i="4"/>
  <c r="AH55" i="4"/>
  <c r="AG55" i="4" s="1"/>
  <c r="AD55" i="4"/>
  <c r="AC55" i="4"/>
  <c r="AB55" i="4"/>
  <c r="AH54" i="4"/>
  <c r="AG54" i="4" s="1"/>
  <c r="AD54" i="4"/>
  <c r="AC54" i="4"/>
  <c r="AB54" i="4"/>
  <c r="AH53" i="4"/>
  <c r="AG53" i="4" s="1"/>
  <c r="AD53" i="4"/>
  <c r="AC53" i="4"/>
  <c r="AB53" i="4"/>
  <c r="AH52" i="4"/>
  <c r="AG52" i="4" s="1"/>
  <c r="AD52" i="4"/>
  <c r="AC52" i="4"/>
  <c r="AB52" i="4"/>
  <c r="AH51" i="4"/>
  <c r="AG51" i="4" s="1"/>
  <c r="AD51" i="4"/>
  <c r="AC51" i="4"/>
  <c r="AB51" i="4"/>
  <c r="AH50" i="4"/>
  <c r="AG50" i="4" s="1"/>
  <c r="AD50" i="4"/>
  <c r="AC50" i="4"/>
  <c r="AB50" i="4"/>
  <c r="AH49" i="4"/>
  <c r="AG49" i="4" s="1"/>
  <c r="AD49" i="4"/>
  <c r="AC49" i="4"/>
  <c r="AB49" i="4"/>
  <c r="AH48" i="4"/>
  <c r="AG48" i="4" s="1"/>
  <c r="AD48" i="4"/>
  <c r="AC48" i="4"/>
  <c r="AB48" i="4"/>
  <c r="AH47" i="4"/>
  <c r="AG47" i="4" s="1"/>
  <c r="AD47" i="4"/>
  <c r="AC47" i="4"/>
  <c r="AB47" i="4"/>
  <c r="AH46" i="4"/>
  <c r="AG46" i="4" s="1"/>
  <c r="AD46" i="4"/>
  <c r="AC46" i="4"/>
  <c r="AB46" i="4"/>
  <c r="AH45" i="4"/>
  <c r="AG45" i="4" s="1"/>
  <c r="AD45" i="4"/>
  <c r="AC45" i="4"/>
  <c r="AB45" i="4"/>
  <c r="AH44" i="4"/>
  <c r="AG44" i="4" s="1"/>
  <c r="AD44" i="4"/>
  <c r="AC44" i="4"/>
  <c r="AB44" i="4"/>
  <c r="AH43" i="4"/>
  <c r="AG43" i="4" s="1"/>
  <c r="AD43" i="4"/>
  <c r="AC43" i="4"/>
  <c r="AB43" i="4"/>
  <c r="AH42" i="4"/>
  <c r="AG42" i="4" s="1"/>
  <c r="AD42" i="4"/>
  <c r="AC42" i="4"/>
  <c r="AB42" i="4"/>
  <c r="AH41" i="4"/>
  <c r="AG41" i="4" s="1"/>
  <c r="AD41" i="4"/>
  <c r="AC41" i="4"/>
  <c r="AB41" i="4"/>
  <c r="AH40" i="4"/>
  <c r="AG40" i="4" s="1"/>
  <c r="AD40" i="4"/>
  <c r="AC40" i="4"/>
  <c r="AB40" i="4"/>
  <c r="AH39" i="4"/>
  <c r="AG39" i="4" s="1"/>
  <c r="AD39" i="4"/>
  <c r="AC39" i="4"/>
  <c r="AB39" i="4"/>
  <c r="AH38" i="4"/>
  <c r="AG38" i="4" s="1"/>
  <c r="AD38" i="4"/>
  <c r="AC38" i="4"/>
  <c r="AB38" i="4"/>
  <c r="AH37" i="4"/>
  <c r="AG37" i="4" s="1"/>
  <c r="AD37" i="4"/>
  <c r="AC37" i="4"/>
  <c r="AB37" i="4"/>
  <c r="AH36" i="4"/>
  <c r="AG36" i="4" s="1"/>
  <c r="AD36" i="4"/>
  <c r="AC36" i="4"/>
  <c r="AB36" i="4"/>
  <c r="AH35" i="4"/>
  <c r="AG35" i="4" s="1"/>
  <c r="AD35" i="4"/>
  <c r="AC35" i="4"/>
  <c r="AB35" i="4"/>
  <c r="AH34" i="4"/>
  <c r="AG34" i="4" s="1"/>
  <c r="AD34" i="4"/>
  <c r="AC34" i="4"/>
  <c r="AB34" i="4"/>
  <c r="AH33" i="4"/>
  <c r="AG33" i="4" s="1"/>
  <c r="AD33" i="4"/>
  <c r="AC33" i="4"/>
  <c r="AB33" i="4"/>
  <c r="AH32" i="4"/>
  <c r="AG32" i="4" s="1"/>
  <c r="AD32" i="4"/>
  <c r="AC32" i="4"/>
  <c r="AB32" i="4"/>
  <c r="AH31" i="4"/>
  <c r="AG31" i="4" s="1"/>
  <c r="AD31" i="4"/>
  <c r="AC31" i="4"/>
  <c r="AB31" i="4"/>
  <c r="AH30" i="4"/>
  <c r="AG30" i="4" s="1"/>
  <c r="AD30" i="4"/>
  <c r="AC30" i="4"/>
  <c r="AB30" i="4"/>
  <c r="AH29" i="4"/>
  <c r="AG29" i="4" s="1"/>
  <c r="AD29" i="4"/>
  <c r="AC29" i="4"/>
  <c r="AB29" i="4"/>
  <c r="AH28" i="4"/>
  <c r="AG28" i="4" s="1"/>
  <c r="AD28" i="4"/>
  <c r="AC28" i="4"/>
  <c r="AB28" i="4"/>
  <c r="AH27" i="4"/>
  <c r="AG27" i="4" s="1"/>
  <c r="AD27" i="4"/>
  <c r="AC27" i="4"/>
  <c r="AB27" i="4"/>
  <c r="AH26" i="4"/>
  <c r="AG26" i="4" s="1"/>
  <c r="AD26" i="4"/>
  <c r="AC26" i="4"/>
  <c r="AB26" i="4"/>
  <c r="AH25" i="4"/>
  <c r="AG25" i="4" s="1"/>
  <c r="AD25" i="4"/>
  <c r="AC25" i="4"/>
  <c r="AB25" i="4"/>
  <c r="AH24" i="4"/>
  <c r="AG24" i="4" s="1"/>
  <c r="AD24" i="4"/>
  <c r="AC24" i="4"/>
  <c r="AB24" i="4"/>
  <c r="AH23" i="4"/>
  <c r="AG23" i="4" s="1"/>
  <c r="AD23" i="4"/>
  <c r="AC23" i="4"/>
  <c r="AB23" i="4"/>
  <c r="AH22" i="4"/>
  <c r="AG22" i="4" s="1"/>
  <c r="AD22" i="4"/>
  <c r="AC22" i="4"/>
  <c r="AB22" i="4"/>
  <c r="AH21" i="4"/>
  <c r="AG21" i="4" s="1"/>
  <c r="AD21" i="4"/>
  <c r="AC21" i="4"/>
  <c r="AB21" i="4"/>
  <c r="AH20" i="4"/>
  <c r="AG20" i="4" s="1"/>
  <c r="AD20" i="4"/>
  <c r="AC20" i="4"/>
  <c r="AB20" i="4"/>
  <c r="AH19" i="4"/>
  <c r="AG19" i="4" s="1"/>
  <c r="AD19" i="4"/>
  <c r="AC19" i="4"/>
  <c r="AB19" i="4"/>
  <c r="AH18" i="4"/>
  <c r="AG18" i="4" s="1"/>
  <c r="AD18" i="4"/>
  <c r="AC18" i="4"/>
  <c r="AB18" i="4"/>
  <c r="AH17" i="4"/>
  <c r="AG17" i="4" s="1"/>
  <c r="AD17" i="4"/>
  <c r="AC17" i="4"/>
  <c r="AB17" i="4"/>
  <c r="AH16" i="4"/>
  <c r="AG16" i="4" s="1"/>
  <c r="AD16" i="4"/>
  <c r="AC16" i="4"/>
  <c r="AB16" i="4"/>
  <c r="AH15" i="4"/>
  <c r="AG15" i="4" s="1"/>
  <c r="AD15" i="4"/>
  <c r="AC15" i="4"/>
  <c r="AB15" i="4"/>
  <c r="AH14" i="4"/>
  <c r="AG14" i="4" s="1"/>
  <c r="AD14" i="4"/>
  <c r="AC14" i="4"/>
  <c r="AB14" i="4"/>
  <c r="AH13" i="4"/>
  <c r="AG13" i="4" s="1"/>
  <c r="AD13" i="4"/>
  <c r="AC13" i="4"/>
  <c r="AB13" i="4"/>
  <c r="AH12" i="4"/>
  <c r="AG12" i="4" s="1"/>
  <c r="AD12" i="4"/>
  <c r="AC12" i="4"/>
  <c r="AB12" i="4"/>
  <c r="AH11" i="4"/>
  <c r="AG11" i="4" s="1"/>
  <c r="AD11" i="4"/>
  <c r="AC11" i="4"/>
  <c r="AB11" i="4"/>
  <c r="AH10" i="4"/>
  <c r="AG10" i="4" s="1"/>
  <c r="AD10" i="4"/>
  <c r="AC10" i="4"/>
  <c r="AB10" i="4"/>
  <c r="AH9" i="4"/>
  <c r="AG9" i="4" s="1"/>
  <c r="AD9" i="4"/>
  <c r="AC9" i="4"/>
  <c r="AB9" i="4"/>
  <c r="AH8" i="4"/>
  <c r="AG8" i="4" s="1"/>
  <c r="AD8" i="4"/>
  <c r="AC8" i="4"/>
  <c r="AB8" i="4"/>
  <c r="AC7" i="4"/>
  <c r="AB7" i="4"/>
  <c r="P278" i="3"/>
  <c r="O278" i="3"/>
  <c r="N278" i="3"/>
  <c r="P277" i="3"/>
  <c r="O277" i="3"/>
  <c r="N277" i="3"/>
  <c r="P276" i="3"/>
  <c r="O276" i="3"/>
  <c r="N276" i="3"/>
  <c r="P275" i="3"/>
  <c r="O275" i="3"/>
  <c r="N275" i="3"/>
  <c r="P274" i="3"/>
  <c r="O274" i="3"/>
  <c r="N274" i="3"/>
  <c r="P273" i="3"/>
  <c r="O273" i="3"/>
  <c r="N273" i="3"/>
  <c r="P272" i="3"/>
  <c r="O272" i="3"/>
  <c r="N272" i="3"/>
  <c r="P271" i="3"/>
  <c r="O271" i="3"/>
  <c r="N271" i="3"/>
  <c r="P270" i="3"/>
  <c r="O270" i="3"/>
  <c r="N270" i="3"/>
  <c r="P269" i="3"/>
  <c r="O269" i="3"/>
  <c r="N269" i="3"/>
  <c r="P268" i="3"/>
  <c r="O268" i="3"/>
  <c r="N268" i="3"/>
  <c r="P267" i="3"/>
  <c r="O267" i="3"/>
  <c r="N267" i="3"/>
  <c r="P266" i="3"/>
  <c r="O266" i="3"/>
  <c r="N266" i="3"/>
  <c r="P265" i="3"/>
  <c r="O265" i="3"/>
  <c r="N265" i="3"/>
  <c r="P264" i="3"/>
  <c r="O264" i="3"/>
  <c r="N264" i="3"/>
  <c r="P263" i="3"/>
  <c r="O263" i="3"/>
  <c r="N263" i="3"/>
  <c r="P262" i="3"/>
  <c r="O262" i="3"/>
  <c r="N262" i="3"/>
  <c r="P261" i="3"/>
  <c r="O261" i="3"/>
  <c r="N261" i="3"/>
  <c r="P260" i="3"/>
  <c r="O260" i="3"/>
  <c r="N260" i="3"/>
  <c r="P259" i="3"/>
  <c r="O259" i="3"/>
  <c r="N259" i="3"/>
  <c r="P258" i="3"/>
  <c r="O258" i="3"/>
  <c r="N258" i="3"/>
  <c r="P257" i="3"/>
  <c r="O257" i="3"/>
  <c r="N257" i="3"/>
  <c r="P256" i="3"/>
  <c r="O256" i="3"/>
  <c r="N256" i="3"/>
  <c r="P255" i="3"/>
  <c r="O255" i="3"/>
  <c r="N255" i="3"/>
  <c r="P254" i="3"/>
  <c r="O254" i="3"/>
  <c r="N254" i="3"/>
  <c r="P253" i="3"/>
  <c r="O253" i="3"/>
  <c r="N253" i="3"/>
  <c r="P252" i="3"/>
  <c r="O252" i="3"/>
  <c r="N252" i="3"/>
  <c r="P251" i="3"/>
  <c r="O251" i="3"/>
  <c r="N251" i="3"/>
  <c r="P250" i="3"/>
  <c r="O250" i="3"/>
  <c r="N250" i="3"/>
  <c r="P249" i="3"/>
  <c r="O249" i="3"/>
  <c r="N249" i="3"/>
  <c r="P248" i="3"/>
  <c r="O248" i="3"/>
  <c r="N248" i="3"/>
  <c r="P247" i="3"/>
  <c r="O247" i="3"/>
  <c r="N247" i="3"/>
  <c r="P246" i="3"/>
  <c r="O246" i="3"/>
  <c r="N246" i="3"/>
  <c r="P245" i="3"/>
  <c r="O245" i="3"/>
  <c r="N245" i="3"/>
  <c r="P244" i="3"/>
  <c r="O244" i="3"/>
  <c r="N244" i="3"/>
  <c r="P243" i="3"/>
  <c r="O243" i="3"/>
  <c r="N243" i="3"/>
  <c r="P242" i="3"/>
  <c r="O242" i="3"/>
  <c r="N242" i="3"/>
  <c r="P241" i="3"/>
  <c r="O241" i="3"/>
  <c r="N241" i="3"/>
  <c r="P240" i="3"/>
  <c r="O240" i="3"/>
  <c r="N240" i="3"/>
  <c r="P239" i="3"/>
  <c r="O239" i="3"/>
  <c r="N239" i="3"/>
  <c r="P238" i="3"/>
  <c r="O238" i="3"/>
  <c r="N238" i="3"/>
  <c r="P237" i="3"/>
  <c r="O237" i="3"/>
  <c r="N237" i="3"/>
  <c r="P236" i="3"/>
  <c r="O236" i="3"/>
  <c r="N236" i="3"/>
  <c r="P235" i="3"/>
  <c r="O235" i="3"/>
  <c r="N235" i="3"/>
  <c r="P234" i="3"/>
  <c r="O234" i="3"/>
  <c r="N234" i="3"/>
  <c r="P233" i="3"/>
  <c r="O233" i="3"/>
  <c r="N233" i="3"/>
  <c r="P232" i="3"/>
  <c r="O232" i="3"/>
  <c r="N232" i="3"/>
  <c r="P231" i="3"/>
  <c r="O231" i="3"/>
  <c r="N231" i="3"/>
  <c r="P230" i="3"/>
  <c r="O230" i="3"/>
  <c r="N230" i="3"/>
  <c r="P229" i="3"/>
  <c r="O229" i="3"/>
  <c r="N229" i="3"/>
  <c r="P228" i="3"/>
  <c r="O228" i="3"/>
  <c r="N228" i="3"/>
  <c r="P227" i="3"/>
  <c r="O227" i="3"/>
  <c r="N227" i="3"/>
  <c r="P226" i="3"/>
  <c r="O226" i="3"/>
  <c r="N226" i="3"/>
  <c r="P225" i="3"/>
  <c r="O225" i="3"/>
  <c r="N225" i="3"/>
  <c r="P224" i="3"/>
  <c r="O224" i="3"/>
  <c r="N224" i="3"/>
  <c r="P223" i="3"/>
  <c r="O223" i="3"/>
  <c r="N223" i="3"/>
  <c r="P222" i="3"/>
  <c r="O222" i="3"/>
  <c r="N222" i="3"/>
  <c r="P221" i="3"/>
  <c r="O221" i="3"/>
  <c r="N221" i="3"/>
  <c r="P220" i="3"/>
  <c r="O220" i="3"/>
  <c r="N220" i="3"/>
  <c r="P219" i="3"/>
  <c r="O219" i="3"/>
  <c r="N219" i="3"/>
  <c r="P218" i="3"/>
  <c r="O218" i="3"/>
  <c r="N218" i="3"/>
  <c r="P217" i="3"/>
  <c r="O217" i="3"/>
  <c r="N217" i="3"/>
  <c r="P216" i="3"/>
  <c r="O216" i="3"/>
  <c r="N216" i="3"/>
  <c r="P215" i="3"/>
  <c r="O215" i="3"/>
  <c r="N215" i="3"/>
  <c r="P214" i="3"/>
  <c r="O214" i="3"/>
  <c r="N214" i="3"/>
  <c r="P213" i="3"/>
  <c r="O213" i="3"/>
  <c r="N213" i="3"/>
  <c r="P212" i="3"/>
  <c r="O212" i="3"/>
  <c r="N212" i="3"/>
  <c r="P211" i="3"/>
  <c r="O211" i="3"/>
  <c r="N211" i="3"/>
  <c r="P210" i="3"/>
  <c r="O210" i="3"/>
  <c r="N210" i="3"/>
  <c r="P209" i="3"/>
  <c r="O209" i="3"/>
  <c r="N209" i="3"/>
  <c r="P208" i="3"/>
  <c r="O208" i="3"/>
  <c r="N208" i="3"/>
  <c r="P207" i="3"/>
  <c r="O207" i="3"/>
  <c r="N207" i="3"/>
  <c r="P206" i="3"/>
  <c r="O206" i="3"/>
  <c r="N206" i="3"/>
  <c r="P205" i="3"/>
  <c r="O205" i="3"/>
  <c r="N205" i="3"/>
  <c r="P204" i="3"/>
  <c r="O204" i="3"/>
  <c r="N204" i="3"/>
  <c r="P203" i="3"/>
  <c r="O203" i="3"/>
  <c r="N203" i="3"/>
  <c r="P202" i="3"/>
  <c r="O202" i="3"/>
  <c r="N202" i="3"/>
  <c r="P201" i="3"/>
  <c r="O201" i="3"/>
  <c r="N201" i="3"/>
  <c r="P200" i="3"/>
  <c r="O200" i="3"/>
  <c r="N200" i="3"/>
  <c r="P199" i="3"/>
  <c r="O199" i="3"/>
  <c r="N199" i="3"/>
  <c r="P198" i="3"/>
  <c r="O198" i="3"/>
  <c r="N198" i="3"/>
  <c r="P197" i="3"/>
  <c r="O197" i="3"/>
  <c r="N197" i="3"/>
  <c r="P196" i="3"/>
  <c r="O196" i="3"/>
  <c r="N196" i="3"/>
  <c r="P195" i="3"/>
  <c r="O195" i="3"/>
  <c r="N195" i="3"/>
  <c r="P194" i="3"/>
  <c r="O194" i="3"/>
  <c r="N194" i="3"/>
  <c r="P193" i="3"/>
  <c r="O193" i="3"/>
  <c r="N193" i="3"/>
  <c r="P192" i="3"/>
  <c r="O192" i="3"/>
  <c r="N192" i="3"/>
  <c r="P191" i="3"/>
  <c r="O191" i="3"/>
  <c r="N191" i="3"/>
  <c r="P190" i="3"/>
  <c r="O190" i="3"/>
  <c r="N190" i="3"/>
  <c r="P189" i="3"/>
  <c r="O189" i="3"/>
  <c r="N189" i="3"/>
  <c r="P188" i="3"/>
  <c r="O188" i="3"/>
  <c r="N188" i="3"/>
  <c r="P187" i="3"/>
  <c r="O187" i="3"/>
  <c r="N187" i="3"/>
  <c r="P186" i="3"/>
  <c r="O186" i="3"/>
  <c r="N186" i="3"/>
  <c r="P185" i="3"/>
  <c r="O185" i="3"/>
  <c r="N185" i="3"/>
  <c r="P184" i="3"/>
  <c r="O184" i="3"/>
  <c r="N184" i="3"/>
  <c r="P183" i="3"/>
  <c r="O183" i="3"/>
  <c r="N183" i="3"/>
  <c r="P182" i="3"/>
  <c r="O182" i="3"/>
  <c r="N182" i="3"/>
  <c r="P181" i="3"/>
  <c r="O181" i="3"/>
  <c r="N181" i="3"/>
  <c r="P180" i="3"/>
  <c r="O180" i="3"/>
  <c r="N180" i="3"/>
  <c r="P179" i="3"/>
  <c r="O179" i="3"/>
  <c r="N179" i="3"/>
  <c r="P178" i="3"/>
  <c r="O178" i="3"/>
  <c r="N178" i="3"/>
  <c r="P177" i="3"/>
  <c r="O177" i="3"/>
  <c r="N177" i="3"/>
  <c r="P176" i="3"/>
  <c r="O176" i="3"/>
  <c r="N176" i="3"/>
  <c r="P175" i="3"/>
  <c r="O175" i="3"/>
  <c r="N175" i="3"/>
  <c r="P174" i="3"/>
  <c r="O174" i="3"/>
  <c r="N174" i="3"/>
  <c r="P173" i="3"/>
  <c r="O173" i="3"/>
  <c r="N173" i="3"/>
  <c r="P172" i="3"/>
  <c r="O172" i="3"/>
  <c r="N172" i="3"/>
  <c r="P171" i="3"/>
  <c r="O171" i="3"/>
  <c r="N171" i="3"/>
  <c r="P170" i="3"/>
  <c r="O170" i="3"/>
  <c r="N170" i="3"/>
  <c r="P169" i="3"/>
  <c r="O169" i="3"/>
  <c r="N169" i="3"/>
  <c r="P168" i="3"/>
  <c r="O168" i="3"/>
  <c r="N168" i="3"/>
  <c r="P167" i="3"/>
  <c r="O167" i="3"/>
  <c r="N167" i="3"/>
  <c r="P166" i="3"/>
  <c r="O166" i="3"/>
  <c r="N166" i="3"/>
  <c r="P165" i="3"/>
  <c r="O165" i="3"/>
  <c r="N165" i="3"/>
  <c r="P164" i="3"/>
  <c r="O164" i="3"/>
  <c r="N164" i="3"/>
  <c r="P163" i="3"/>
  <c r="O163" i="3"/>
  <c r="N163" i="3"/>
  <c r="P162" i="3"/>
  <c r="O162" i="3"/>
  <c r="N162" i="3"/>
  <c r="P161" i="3"/>
  <c r="O161" i="3"/>
  <c r="N161" i="3"/>
  <c r="P160" i="3"/>
  <c r="O160" i="3"/>
  <c r="N160" i="3"/>
  <c r="P159" i="3"/>
  <c r="O159" i="3"/>
  <c r="N159" i="3"/>
  <c r="P158" i="3"/>
  <c r="O158" i="3"/>
  <c r="N158" i="3"/>
  <c r="P157" i="3"/>
  <c r="O157" i="3"/>
  <c r="N157" i="3"/>
  <c r="P156" i="3"/>
  <c r="O156" i="3"/>
  <c r="N156" i="3"/>
  <c r="P155" i="3"/>
  <c r="O155" i="3"/>
  <c r="N155" i="3"/>
  <c r="P154" i="3"/>
  <c r="O154" i="3"/>
  <c r="N154" i="3"/>
  <c r="P153" i="3"/>
  <c r="O153" i="3"/>
  <c r="N153" i="3"/>
  <c r="C13" i="5"/>
  <c r="O7" i="5"/>
  <c r="P123" i="3"/>
  <c r="P122" i="3"/>
  <c r="P121" i="3"/>
  <c r="P120" i="3"/>
  <c r="P119" i="3"/>
  <c r="P118" i="3"/>
  <c r="P116" i="3"/>
  <c r="P115" i="3"/>
  <c r="P114" i="3"/>
  <c r="P113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O6" i="5"/>
  <c r="K19" i="2"/>
  <c r="J19" i="2"/>
  <c r="I19" i="2"/>
  <c r="H19" i="2"/>
  <c r="G19" i="2"/>
  <c r="F19" i="2"/>
  <c r="E19" i="2"/>
  <c r="K18" i="2"/>
  <c r="J18" i="2"/>
  <c r="I18" i="2"/>
  <c r="H18" i="2"/>
  <c r="G18" i="2"/>
  <c r="F18" i="2"/>
  <c r="E18" i="2"/>
  <c r="K240" i="1"/>
  <c r="J240" i="1"/>
  <c r="I240" i="1"/>
  <c r="H240" i="1"/>
  <c r="G240" i="1"/>
  <c r="F240" i="1"/>
  <c r="E240" i="1"/>
  <c r="F9" i="5"/>
  <c r="H9" i="5" s="1"/>
  <c r="F10" i="5"/>
  <c r="K238" i="1"/>
  <c r="J238" i="1"/>
  <c r="I238" i="1"/>
  <c r="H238" i="1"/>
  <c r="G238" i="1"/>
  <c r="F238" i="1"/>
  <c r="K237" i="1"/>
  <c r="J237" i="1"/>
  <c r="I237" i="1"/>
  <c r="H237" i="1"/>
  <c r="G237" i="1"/>
  <c r="F237" i="1"/>
  <c r="E237" i="1"/>
  <c r="K236" i="1"/>
  <c r="J236" i="1"/>
  <c r="I236" i="1"/>
  <c r="H236" i="1"/>
  <c r="G236" i="1"/>
  <c r="F236" i="1"/>
  <c r="E236" i="1"/>
  <c r="N234" i="1"/>
  <c r="M234" i="1"/>
  <c r="N233" i="1"/>
  <c r="M233" i="1"/>
  <c r="L233" i="1"/>
  <c r="N232" i="1"/>
  <c r="M232" i="1"/>
  <c r="L232" i="1"/>
  <c r="N231" i="1"/>
  <c r="M231" i="1"/>
  <c r="L231" i="1"/>
  <c r="N230" i="1"/>
  <c r="M230" i="1"/>
  <c r="L230" i="1"/>
  <c r="N229" i="1"/>
  <c r="M229" i="1"/>
  <c r="L229" i="1"/>
  <c r="N228" i="1"/>
  <c r="M228" i="1"/>
  <c r="L228" i="1"/>
  <c r="N227" i="1"/>
  <c r="M227" i="1"/>
  <c r="L227" i="1"/>
  <c r="N226" i="1"/>
  <c r="M226" i="1"/>
  <c r="L226" i="1"/>
  <c r="N225" i="1"/>
  <c r="M225" i="1"/>
  <c r="L225" i="1"/>
  <c r="N224" i="1"/>
  <c r="M224" i="1"/>
  <c r="L224" i="1"/>
  <c r="N223" i="1"/>
  <c r="M223" i="1"/>
  <c r="L223" i="1"/>
  <c r="N222" i="1"/>
  <c r="M222" i="1"/>
  <c r="L222" i="1"/>
  <c r="N221" i="1"/>
  <c r="M221" i="1"/>
  <c r="L221" i="1"/>
  <c r="N220" i="1"/>
  <c r="M220" i="1"/>
  <c r="L220" i="1"/>
  <c r="N219" i="1"/>
  <c r="M219" i="1"/>
  <c r="L219" i="1"/>
  <c r="N218" i="1"/>
  <c r="M218" i="1"/>
  <c r="L218" i="1"/>
  <c r="N217" i="1"/>
  <c r="M217" i="1"/>
  <c r="L217" i="1"/>
  <c r="N216" i="1"/>
  <c r="M216" i="1"/>
  <c r="L216" i="1"/>
  <c r="N215" i="1"/>
  <c r="M215" i="1"/>
  <c r="L215" i="1"/>
  <c r="N214" i="1"/>
  <c r="M214" i="1"/>
  <c r="L214" i="1"/>
  <c r="N213" i="1"/>
  <c r="M213" i="1"/>
  <c r="L213" i="1"/>
  <c r="N212" i="1"/>
  <c r="M212" i="1"/>
  <c r="L212" i="1"/>
  <c r="N211" i="1"/>
  <c r="M211" i="1"/>
  <c r="L211" i="1"/>
  <c r="N210" i="1"/>
  <c r="M210" i="1"/>
  <c r="L210" i="1"/>
  <c r="N209" i="1"/>
  <c r="M209" i="1"/>
  <c r="L209" i="1"/>
  <c r="N207" i="1"/>
  <c r="M207" i="1"/>
  <c r="L207" i="1"/>
  <c r="N206" i="1"/>
  <c r="M206" i="1"/>
  <c r="L206" i="1"/>
  <c r="N205" i="1"/>
  <c r="M205" i="1"/>
  <c r="L205" i="1"/>
  <c r="N204" i="1"/>
  <c r="M204" i="1"/>
  <c r="L204" i="1"/>
  <c r="N203" i="1"/>
  <c r="M203" i="1"/>
  <c r="L203" i="1"/>
  <c r="N202" i="1"/>
  <c r="M202" i="1"/>
  <c r="L202" i="1"/>
  <c r="N201" i="1"/>
  <c r="M201" i="1"/>
  <c r="L201" i="1"/>
  <c r="N200" i="1"/>
  <c r="M200" i="1"/>
  <c r="L200" i="1"/>
  <c r="N199" i="1"/>
  <c r="M199" i="1"/>
  <c r="L199" i="1"/>
  <c r="N198" i="1"/>
  <c r="M198" i="1"/>
  <c r="L198" i="1"/>
  <c r="N197" i="1"/>
  <c r="M197" i="1"/>
  <c r="L197" i="1"/>
  <c r="N196" i="1"/>
  <c r="M196" i="1"/>
  <c r="L196" i="1"/>
  <c r="N195" i="1"/>
  <c r="M195" i="1"/>
  <c r="L195" i="1"/>
  <c r="N194" i="1"/>
  <c r="M194" i="1"/>
  <c r="L194" i="1"/>
  <c r="N193" i="1"/>
  <c r="M193" i="1"/>
  <c r="L193" i="1"/>
  <c r="N192" i="1"/>
  <c r="M192" i="1"/>
  <c r="L192" i="1"/>
  <c r="N191" i="1"/>
  <c r="M191" i="1"/>
  <c r="L191" i="1"/>
  <c r="N190" i="1"/>
  <c r="M190" i="1"/>
  <c r="L190" i="1"/>
  <c r="N189" i="1"/>
  <c r="M189" i="1"/>
  <c r="L189" i="1"/>
  <c r="N188" i="1"/>
  <c r="M188" i="1"/>
  <c r="L188" i="1"/>
  <c r="N187" i="1"/>
  <c r="M187" i="1"/>
  <c r="L187" i="1"/>
  <c r="N186" i="1"/>
  <c r="M186" i="1"/>
  <c r="L186" i="1"/>
  <c r="N185" i="1"/>
  <c r="M185" i="1"/>
  <c r="L185" i="1"/>
  <c r="N184" i="1"/>
  <c r="M184" i="1"/>
  <c r="L184" i="1"/>
  <c r="N183" i="1"/>
  <c r="M183" i="1"/>
  <c r="L183" i="1"/>
  <c r="N182" i="1"/>
  <c r="M182" i="1"/>
  <c r="L182" i="1"/>
  <c r="N181" i="1"/>
  <c r="M181" i="1"/>
  <c r="L181" i="1"/>
  <c r="N180" i="1"/>
  <c r="M180" i="1"/>
  <c r="L180" i="1"/>
  <c r="N179" i="1"/>
  <c r="M179" i="1"/>
  <c r="L179" i="1"/>
  <c r="N178" i="1"/>
  <c r="M178" i="1"/>
  <c r="L178" i="1"/>
  <c r="N177" i="1"/>
  <c r="M177" i="1"/>
  <c r="L177" i="1"/>
  <c r="N176" i="1"/>
  <c r="M176" i="1"/>
  <c r="L176" i="1"/>
  <c r="N175" i="1"/>
  <c r="M175" i="1"/>
  <c r="L175" i="1"/>
  <c r="N174" i="1"/>
  <c r="M174" i="1"/>
  <c r="L174" i="1"/>
  <c r="N173" i="1"/>
  <c r="M173" i="1"/>
  <c r="L173" i="1"/>
  <c r="N172" i="1"/>
  <c r="M172" i="1"/>
  <c r="L172" i="1"/>
  <c r="N171" i="1"/>
  <c r="M171" i="1"/>
  <c r="L171" i="1"/>
  <c r="N170" i="1"/>
  <c r="M170" i="1"/>
  <c r="L170" i="1"/>
  <c r="N169" i="1"/>
  <c r="M169" i="1"/>
  <c r="L169" i="1"/>
  <c r="N168" i="1"/>
  <c r="M168" i="1"/>
  <c r="L168" i="1"/>
  <c r="N167" i="1"/>
  <c r="M167" i="1"/>
  <c r="L167" i="1"/>
  <c r="N166" i="1"/>
  <c r="M166" i="1"/>
  <c r="L166" i="1"/>
  <c r="N165" i="1"/>
  <c r="M165" i="1"/>
  <c r="L165" i="1"/>
  <c r="N164" i="1"/>
  <c r="M164" i="1"/>
  <c r="L164" i="1"/>
  <c r="N163" i="1"/>
  <c r="M163" i="1"/>
  <c r="L163" i="1"/>
  <c r="N162" i="1"/>
  <c r="M162" i="1"/>
  <c r="L162" i="1"/>
  <c r="N161" i="1"/>
  <c r="M161" i="1"/>
  <c r="L161" i="1"/>
  <c r="N160" i="1"/>
  <c r="M160" i="1"/>
  <c r="L160" i="1"/>
  <c r="N159" i="1"/>
  <c r="M159" i="1"/>
  <c r="L159" i="1"/>
  <c r="N158" i="1"/>
  <c r="M158" i="1"/>
  <c r="L158" i="1"/>
  <c r="N157" i="1"/>
  <c r="M157" i="1"/>
  <c r="L157" i="1"/>
  <c r="N156" i="1"/>
  <c r="M156" i="1"/>
  <c r="L156" i="1"/>
  <c r="N155" i="1"/>
  <c r="M155" i="1"/>
  <c r="L155" i="1"/>
  <c r="N154" i="1"/>
  <c r="M154" i="1"/>
  <c r="L154" i="1"/>
  <c r="N153" i="1"/>
  <c r="M153" i="1"/>
  <c r="L153" i="1"/>
  <c r="N152" i="1"/>
  <c r="M152" i="1"/>
  <c r="L152" i="1"/>
  <c r="N151" i="1"/>
  <c r="M151" i="1"/>
  <c r="L151" i="1"/>
  <c r="N150" i="1"/>
  <c r="M150" i="1"/>
  <c r="L150" i="1"/>
  <c r="N149" i="1"/>
  <c r="M149" i="1"/>
  <c r="L149" i="1"/>
  <c r="N148" i="1"/>
  <c r="M148" i="1"/>
  <c r="L148" i="1"/>
  <c r="N147" i="1"/>
  <c r="M147" i="1"/>
  <c r="L147" i="1"/>
  <c r="N146" i="1"/>
  <c r="M146" i="1"/>
  <c r="L146" i="1"/>
  <c r="N142" i="1"/>
  <c r="M142" i="1"/>
  <c r="L142" i="1"/>
  <c r="N141" i="1"/>
  <c r="M141" i="1"/>
  <c r="L141" i="1"/>
  <c r="N140" i="1"/>
  <c r="M140" i="1"/>
  <c r="L140" i="1"/>
  <c r="N139" i="1"/>
  <c r="M139" i="1"/>
  <c r="L139" i="1"/>
  <c r="N138" i="1"/>
  <c r="M138" i="1"/>
  <c r="L138" i="1"/>
  <c r="N137" i="1"/>
  <c r="M137" i="1"/>
  <c r="L137" i="1"/>
  <c r="N136" i="1"/>
  <c r="M136" i="1"/>
  <c r="L136" i="1"/>
  <c r="N135" i="1"/>
  <c r="M135" i="1"/>
  <c r="L135" i="1"/>
  <c r="N134" i="1"/>
  <c r="M134" i="1"/>
  <c r="L134" i="1"/>
  <c r="N133" i="1"/>
  <c r="M133" i="1"/>
  <c r="L133" i="1"/>
  <c r="N132" i="1"/>
  <c r="M132" i="1"/>
  <c r="L132" i="1"/>
  <c r="N131" i="1"/>
  <c r="M131" i="1"/>
  <c r="L131" i="1"/>
  <c r="N130" i="1"/>
  <c r="M130" i="1"/>
  <c r="L130" i="1"/>
  <c r="N129" i="1"/>
  <c r="M129" i="1"/>
  <c r="L129" i="1"/>
  <c r="N128" i="1"/>
  <c r="M128" i="1"/>
  <c r="L128" i="1"/>
  <c r="N127" i="1"/>
  <c r="M127" i="1"/>
  <c r="L127" i="1"/>
  <c r="N126" i="1"/>
  <c r="M126" i="1"/>
  <c r="L126" i="1"/>
  <c r="N125" i="1"/>
  <c r="M125" i="1"/>
  <c r="L125" i="1"/>
  <c r="N124" i="1"/>
  <c r="M124" i="1"/>
  <c r="L124" i="1"/>
  <c r="N123" i="1"/>
  <c r="M123" i="1"/>
  <c r="L123" i="1"/>
  <c r="N122" i="1"/>
  <c r="M122" i="1"/>
  <c r="L122" i="1"/>
  <c r="N121" i="1"/>
  <c r="M121" i="1"/>
  <c r="L121" i="1"/>
  <c r="N120" i="1"/>
  <c r="M120" i="1"/>
  <c r="L120" i="1"/>
  <c r="N119" i="1"/>
  <c r="M119" i="1"/>
  <c r="L119" i="1"/>
  <c r="N118" i="1"/>
  <c r="M118" i="1"/>
  <c r="L118" i="1"/>
  <c r="N117" i="1"/>
  <c r="M117" i="1"/>
  <c r="L117" i="1"/>
  <c r="N116" i="1"/>
  <c r="M116" i="1"/>
  <c r="L116" i="1"/>
  <c r="N115" i="1"/>
  <c r="M115" i="1"/>
  <c r="L115" i="1"/>
  <c r="N114" i="1"/>
  <c r="M114" i="1"/>
  <c r="L114" i="1"/>
  <c r="N113" i="1"/>
  <c r="M113" i="1"/>
  <c r="L113" i="1"/>
  <c r="N112" i="1"/>
  <c r="M112" i="1"/>
  <c r="L112" i="1"/>
  <c r="N111" i="1"/>
  <c r="M111" i="1"/>
  <c r="L111" i="1"/>
  <c r="N110" i="1"/>
  <c r="M110" i="1"/>
  <c r="L110" i="1"/>
  <c r="N109" i="1"/>
  <c r="M109" i="1"/>
  <c r="L109" i="1"/>
  <c r="N108" i="1"/>
  <c r="M108" i="1"/>
  <c r="L108" i="1"/>
  <c r="N107" i="1"/>
  <c r="M107" i="1"/>
  <c r="L107" i="1"/>
  <c r="N106" i="1"/>
  <c r="M106" i="1"/>
  <c r="L106" i="1"/>
  <c r="N105" i="1"/>
  <c r="M105" i="1"/>
  <c r="L105" i="1"/>
  <c r="N104" i="1"/>
  <c r="M104" i="1"/>
  <c r="L104" i="1"/>
  <c r="N103" i="1"/>
  <c r="M103" i="1"/>
  <c r="L103" i="1"/>
  <c r="N102" i="1"/>
  <c r="M102" i="1"/>
  <c r="L102" i="1"/>
  <c r="N101" i="1"/>
  <c r="M101" i="1"/>
  <c r="L101" i="1"/>
  <c r="N100" i="1"/>
  <c r="M100" i="1"/>
  <c r="L100" i="1"/>
  <c r="N99" i="1"/>
  <c r="M99" i="1"/>
  <c r="L99" i="1"/>
  <c r="N98" i="1"/>
  <c r="M98" i="1"/>
  <c r="L98" i="1"/>
  <c r="N97" i="1"/>
  <c r="M97" i="1"/>
  <c r="L97" i="1"/>
  <c r="N96" i="1"/>
  <c r="M96" i="1"/>
  <c r="L96" i="1"/>
  <c r="N95" i="1"/>
  <c r="M95" i="1"/>
  <c r="L95" i="1"/>
  <c r="N94" i="1"/>
  <c r="M94" i="1"/>
  <c r="L94" i="1"/>
  <c r="N93" i="1"/>
  <c r="M93" i="1"/>
  <c r="L93" i="1"/>
  <c r="N92" i="1"/>
  <c r="M92" i="1"/>
  <c r="L92" i="1"/>
  <c r="N91" i="1"/>
  <c r="M91" i="1"/>
  <c r="L91" i="1"/>
  <c r="N90" i="1"/>
  <c r="M90" i="1"/>
  <c r="L90" i="1"/>
  <c r="N89" i="1"/>
  <c r="M89" i="1"/>
  <c r="L89" i="1"/>
  <c r="N88" i="1"/>
  <c r="M88" i="1"/>
  <c r="L88" i="1"/>
  <c r="N87" i="1"/>
  <c r="M87" i="1"/>
  <c r="L87" i="1"/>
  <c r="N86" i="1"/>
  <c r="M86" i="1"/>
  <c r="L86" i="1"/>
  <c r="N85" i="1"/>
  <c r="M85" i="1"/>
  <c r="L85" i="1"/>
  <c r="N84" i="1"/>
  <c r="M84" i="1"/>
  <c r="L84" i="1"/>
  <c r="N83" i="1"/>
  <c r="M83" i="1"/>
  <c r="L83" i="1"/>
  <c r="N82" i="1"/>
  <c r="M82" i="1"/>
  <c r="L82" i="1"/>
  <c r="N81" i="1"/>
  <c r="M81" i="1"/>
  <c r="L81" i="1"/>
  <c r="N80" i="1"/>
  <c r="M80" i="1"/>
  <c r="L80" i="1"/>
  <c r="N79" i="1"/>
  <c r="M79" i="1"/>
  <c r="L79" i="1"/>
  <c r="N78" i="1"/>
  <c r="M78" i="1"/>
  <c r="L78" i="1"/>
  <c r="N77" i="1"/>
  <c r="M77" i="1"/>
  <c r="L77" i="1"/>
  <c r="N76" i="1"/>
  <c r="M76" i="1"/>
  <c r="L76" i="1"/>
  <c r="N75" i="1"/>
  <c r="M75" i="1"/>
  <c r="L75" i="1"/>
  <c r="N74" i="1"/>
  <c r="M74" i="1"/>
  <c r="L74" i="1"/>
  <c r="N73" i="1"/>
  <c r="M73" i="1"/>
  <c r="L73" i="1"/>
  <c r="N72" i="1"/>
  <c r="M72" i="1"/>
  <c r="L72" i="1"/>
  <c r="N71" i="1"/>
  <c r="M71" i="1"/>
  <c r="L71" i="1"/>
  <c r="N70" i="1"/>
  <c r="M70" i="1"/>
  <c r="L70" i="1"/>
  <c r="N69" i="1"/>
  <c r="M69" i="1"/>
  <c r="L69" i="1"/>
  <c r="N68" i="1"/>
  <c r="M68" i="1"/>
  <c r="L68" i="1"/>
  <c r="N67" i="1"/>
  <c r="M67" i="1"/>
  <c r="L67" i="1"/>
  <c r="N66" i="1"/>
  <c r="M66" i="1"/>
  <c r="L66" i="1"/>
  <c r="N64" i="1"/>
  <c r="M64" i="1"/>
  <c r="L64" i="1"/>
  <c r="N63" i="1"/>
  <c r="M63" i="1"/>
  <c r="L63" i="1"/>
  <c r="N62" i="1"/>
  <c r="M62" i="1"/>
  <c r="L62" i="1"/>
  <c r="N61" i="1"/>
  <c r="M61" i="1"/>
  <c r="L61" i="1"/>
  <c r="N60" i="1"/>
  <c r="M60" i="1"/>
  <c r="L60" i="1"/>
  <c r="N59" i="1"/>
  <c r="M59" i="1"/>
  <c r="L59" i="1"/>
  <c r="N58" i="1"/>
  <c r="M58" i="1"/>
  <c r="L58" i="1"/>
  <c r="N57" i="1"/>
  <c r="M57" i="1"/>
  <c r="L57" i="1"/>
  <c r="N56" i="1"/>
  <c r="M56" i="1"/>
  <c r="L56" i="1"/>
  <c r="N55" i="1"/>
  <c r="M55" i="1"/>
  <c r="L55" i="1"/>
  <c r="N54" i="1"/>
  <c r="M54" i="1"/>
  <c r="L54" i="1"/>
  <c r="N52" i="1"/>
  <c r="M52" i="1"/>
  <c r="L52" i="1"/>
  <c r="N51" i="1"/>
  <c r="M51" i="1"/>
  <c r="L51" i="1"/>
  <c r="N50" i="1"/>
  <c r="M50" i="1"/>
  <c r="L50" i="1"/>
  <c r="N49" i="1"/>
  <c r="M49" i="1"/>
  <c r="L49" i="1"/>
  <c r="N48" i="1"/>
  <c r="M48" i="1"/>
  <c r="L48" i="1"/>
  <c r="N47" i="1"/>
  <c r="M47" i="1"/>
  <c r="L47" i="1"/>
  <c r="N46" i="1"/>
  <c r="M46" i="1"/>
  <c r="L46" i="1"/>
  <c r="N45" i="1"/>
  <c r="M45" i="1"/>
  <c r="L45" i="1"/>
  <c r="N44" i="1"/>
  <c r="M44" i="1"/>
  <c r="L44" i="1"/>
  <c r="N43" i="1"/>
  <c r="M43" i="1"/>
  <c r="L43" i="1"/>
  <c r="N42" i="1"/>
  <c r="M42" i="1"/>
  <c r="L42" i="1"/>
  <c r="N41" i="1"/>
  <c r="M41" i="1"/>
  <c r="L41" i="1"/>
  <c r="N40" i="1"/>
  <c r="M40" i="1"/>
  <c r="L40" i="1"/>
  <c r="N39" i="1"/>
  <c r="M39" i="1"/>
  <c r="L39" i="1"/>
  <c r="N38" i="1"/>
  <c r="M38" i="1"/>
  <c r="L38" i="1"/>
  <c r="N37" i="1"/>
  <c r="M37" i="1"/>
  <c r="L37" i="1"/>
  <c r="N36" i="1"/>
  <c r="M36" i="1"/>
  <c r="L36" i="1"/>
  <c r="N35" i="1"/>
  <c r="M35" i="1"/>
  <c r="L35" i="1"/>
  <c r="N34" i="1"/>
  <c r="M34" i="1"/>
  <c r="L34" i="1"/>
  <c r="N33" i="1"/>
  <c r="M33" i="1"/>
  <c r="L33" i="1"/>
  <c r="N32" i="1"/>
  <c r="M32" i="1"/>
  <c r="L32" i="1"/>
  <c r="N31" i="1"/>
  <c r="M31" i="1"/>
  <c r="L31" i="1"/>
  <c r="N30" i="1"/>
  <c r="M30" i="1"/>
  <c r="L30" i="1"/>
  <c r="N29" i="1"/>
  <c r="M29" i="1"/>
  <c r="L29" i="1"/>
  <c r="N28" i="1"/>
  <c r="M28" i="1"/>
  <c r="L28" i="1"/>
  <c r="N27" i="1"/>
  <c r="M27" i="1"/>
  <c r="L27" i="1"/>
  <c r="N26" i="1"/>
  <c r="M26" i="1"/>
  <c r="L26" i="1"/>
  <c r="N25" i="1"/>
  <c r="M25" i="1"/>
  <c r="L25" i="1"/>
  <c r="N24" i="1"/>
  <c r="M24" i="1"/>
  <c r="L24" i="1"/>
  <c r="N23" i="1"/>
  <c r="M23" i="1"/>
  <c r="L23" i="1"/>
  <c r="N22" i="1"/>
  <c r="M22" i="1"/>
  <c r="L22" i="1"/>
  <c r="N21" i="1"/>
  <c r="M21" i="1"/>
  <c r="L21" i="1"/>
  <c r="N20" i="1"/>
  <c r="M20" i="1"/>
  <c r="L20" i="1"/>
  <c r="N19" i="1"/>
  <c r="M19" i="1"/>
  <c r="L19" i="1"/>
  <c r="N18" i="1"/>
  <c r="M18" i="1"/>
  <c r="L18" i="1"/>
  <c r="N17" i="1"/>
  <c r="M17" i="1"/>
  <c r="L17" i="1"/>
  <c r="N16" i="1"/>
  <c r="M16" i="1"/>
  <c r="L16" i="1"/>
  <c r="N15" i="1"/>
  <c r="M15" i="1"/>
  <c r="L15" i="1"/>
  <c r="N14" i="1"/>
  <c r="M14" i="1"/>
  <c r="L14" i="1"/>
  <c r="N13" i="1"/>
  <c r="M13" i="1"/>
  <c r="L13" i="1"/>
  <c r="N12" i="1"/>
  <c r="M12" i="1"/>
  <c r="L12" i="1"/>
  <c r="N11" i="1"/>
  <c r="M11" i="1"/>
  <c r="L11" i="1"/>
  <c r="N10" i="1"/>
  <c r="M10" i="1"/>
  <c r="L10" i="1"/>
  <c r="N9" i="1"/>
  <c r="M9" i="1"/>
  <c r="L9" i="1"/>
  <c r="N8" i="1"/>
  <c r="M8" i="1"/>
  <c r="L8" i="1"/>
  <c r="M7" i="1"/>
  <c r="L7" i="1"/>
  <c r="AD207" i="4" l="1"/>
  <c r="AE207" i="4" s="1"/>
  <c r="Q8" i="5"/>
  <c r="P130" i="3"/>
  <c r="U7" i="5" s="1"/>
  <c r="N127" i="3"/>
  <c r="P129" i="3"/>
  <c r="Q7" i="5" s="1"/>
  <c r="P128" i="3"/>
  <c r="S7" i="5" s="1"/>
  <c r="P127" i="3"/>
  <c r="R7" i="5" s="1"/>
  <c r="D8" i="5"/>
  <c r="C7" i="5"/>
  <c r="C9" i="5"/>
  <c r="O199" i="1"/>
  <c r="AE40" i="4"/>
  <c r="AE44" i="4"/>
  <c r="AE48" i="4"/>
  <c r="AE52" i="4"/>
  <c r="AE56" i="4"/>
  <c r="AE64" i="4"/>
  <c r="AE72" i="4"/>
  <c r="AE76" i="4"/>
  <c r="AE84" i="4"/>
  <c r="AE88" i="4"/>
  <c r="AE92" i="4"/>
  <c r="AE100" i="4"/>
  <c r="AE104" i="4"/>
  <c r="AE112" i="4"/>
  <c r="AE120" i="4"/>
  <c r="AE129" i="4"/>
  <c r="AE209" i="4"/>
  <c r="AE221" i="4"/>
  <c r="AE225" i="4"/>
  <c r="AE229" i="4"/>
  <c r="AE237" i="4"/>
  <c r="AE245" i="4"/>
  <c r="AE266" i="4"/>
  <c r="AE270" i="4"/>
  <c r="AE274" i="4"/>
  <c r="AE278" i="4"/>
  <c r="AE290" i="4"/>
  <c r="AE298" i="4"/>
  <c r="AE11" i="4"/>
  <c r="AE19" i="4"/>
  <c r="AE27" i="4"/>
  <c r="AE26" i="4"/>
  <c r="AE30" i="4"/>
  <c r="AE41" i="4"/>
  <c r="AE45" i="4"/>
  <c r="AE53" i="4"/>
  <c r="AE57" i="4"/>
  <c r="AE69" i="4"/>
  <c r="AE89" i="4"/>
  <c r="AE97" i="4"/>
  <c r="AE101" i="4"/>
  <c r="AE117" i="4"/>
  <c r="AE126" i="4"/>
  <c r="AE130" i="4"/>
  <c r="AE134" i="4"/>
  <c r="AE138" i="4"/>
  <c r="AE158" i="4"/>
  <c r="AE162" i="4"/>
  <c r="AE166" i="4"/>
  <c r="AE182" i="4"/>
  <c r="AE186" i="4"/>
  <c r="AE190" i="4"/>
  <c r="AE194" i="4"/>
  <c r="AE198" i="4"/>
  <c r="AE202" i="4"/>
  <c r="AE206" i="4"/>
  <c r="AE218" i="4"/>
  <c r="AE226" i="4"/>
  <c r="AE230" i="4"/>
  <c r="AE242" i="4"/>
  <c r="AE250" i="4"/>
  <c r="AE255" i="4"/>
  <c r="AE259" i="4"/>
  <c r="AE267" i="4"/>
  <c r="AE271" i="4"/>
  <c r="AE275" i="4"/>
  <c r="AE279" i="4"/>
  <c r="AE283" i="4"/>
  <c r="AE287" i="4"/>
  <c r="AE294" i="4"/>
  <c r="AE299" i="4"/>
  <c r="AE8" i="4"/>
  <c r="AE12" i="4"/>
  <c r="AE16" i="4"/>
  <c r="AE20" i="4"/>
  <c r="AE24" i="4"/>
  <c r="AE28" i="4"/>
  <c r="AE32" i="4"/>
  <c r="AE36" i="4"/>
  <c r="AE47" i="4"/>
  <c r="AE55" i="4"/>
  <c r="AE59" i="4"/>
  <c r="AE67" i="4"/>
  <c r="AE75" i="4"/>
  <c r="AE79" i="4"/>
  <c r="AE83" i="4"/>
  <c r="AE87" i="4"/>
  <c r="AE91" i="4"/>
  <c r="AE107" i="4"/>
  <c r="AE111" i="4"/>
  <c r="AE128" i="4"/>
  <c r="AE132" i="4"/>
  <c r="AE152" i="4"/>
  <c r="AE156" i="4"/>
  <c r="AE168" i="4"/>
  <c r="AE176" i="4"/>
  <c r="AE188" i="4"/>
  <c r="AE192" i="4"/>
  <c r="AE196" i="4"/>
  <c r="AE200" i="4"/>
  <c r="AE208" i="4"/>
  <c r="AE212" i="4"/>
  <c r="AE216" i="4"/>
  <c r="AE232" i="4"/>
  <c r="AE236" i="4"/>
  <c r="AE240" i="4"/>
  <c r="AE248" i="4"/>
  <c r="AE257" i="4"/>
  <c r="AE261" i="4"/>
  <c r="AE265" i="4"/>
  <c r="AE273" i="4"/>
  <c r="AE277" i="4"/>
  <c r="AE281" i="4"/>
  <c r="AE285" i="4"/>
  <c r="AE289" i="4"/>
  <c r="AE293" i="4"/>
  <c r="AE296" i="4"/>
  <c r="AE301" i="4"/>
  <c r="Q80" i="3"/>
  <c r="Q84" i="3"/>
  <c r="Q88" i="3"/>
  <c r="Q92" i="3"/>
  <c r="Q98" i="3"/>
  <c r="Q102" i="3"/>
  <c r="Q106" i="3"/>
  <c r="Q110" i="3"/>
  <c r="Q122" i="3"/>
  <c r="Q10" i="3"/>
  <c r="Q14" i="3"/>
  <c r="Q18" i="3"/>
  <c r="Q22" i="3"/>
  <c r="Q27" i="3"/>
  <c r="Q31" i="3"/>
  <c r="Q35" i="3"/>
  <c r="Q43" i="3"/>
  <c r="Q47" i="3"/>
  <c r="Q51" i="3"/>
  <c r="Q55" i="3"/>
  <c r="Q59" i="3"/>
  <c r="Q68" i="3"/>
  <c r="Q72" i="3"/>
  <c r="Q75" i="3"/>
  <c r="Q9" i="3"/>
  <c r="Q13" i="3"/>
  <c r="Q17" i="3"/>
  <c r="Q26" i="3"/>
  <c r="Q30" i="3"/>
  <c r="Q38" i="3"/>
  <c r="Q42" i="3"/>
  <c r="Q46" i="3"/>
  <c r="Q54" i="3"/>
  <c r="Q58" i="3"/>
  <c r="Q62" i="3"/>
  <c r="Q71" i="3"/>
  <c r="Q82" i="3"/>
  <c r="Q86" i="3"/>
  <c r="Q90" i="3"/>
  <c r="Q94" i="3"/>
  <c r="Q97" i="3"/>
  <c r="Q100" i="3"/>
  <c r="Q79" i="3"/>
  <c r="Q83" i="3"/>
  <c r="Q87" i="3"/>
  <c r="Q91" i="3"/>
  <c r="Q95" i="3"/>
  <c r="Q101" i="3"/>
  <c r="Q105" i="3"/>
  <c r="Q113" i="3"/>
  <c r="Q116" i="3"/>
  <c r="Q121" i="3"/>
  <c r="Q8" i="3"/>
  <c r="Q24" i="3"/>
  <c r="Q28" i="3"/>
  <c r="Q32" i="3"/>
  <c r="Q36" i="3"/>
  <c r="Q40" i="3"/>
  <c r="Q44" i="3"/>
  <c r="Q48" i="3"/>
  <c r="Q52" i="3"/>
  <c r="Q60" i="3"/>
  <c r="Q64" i="3"/>
  <c r="Q69" i="3"/>
  <c r="Q73" i="3"/>
  <c r="Q103" i="3"/>
  <c r="Q107" i="3"/>
  <c r="Q111" i="3"/>
  <c r="Q119" i="3"/>
  <c r="Q123" i="3"/>
  <c r="O11" i="1"/>
  <c r="O19" i="1"/>
  <c r="O23" i="1"/>
  <c r="O31" i="1"/>
  <c r="O35" i="1"/>
  <c r="O81" i="1"/>
  <c r="O129" i="1"/>
  <c r="O141" i="1"/>
  <c r="O148" i="1"/>
  <c r="O152" i="1"/>
  <c r="O9" i="1"/>
  <c r="O17" i="1"/>
  <c r="O21" i="1"/>
  <c r="O25" i="1"/>
  <c r="O33" i="1"/>
  <c r="O37" i="1"/>
  <c r="O41" i="1"/>
  <c r="O45" i="1"/>
  <c r="O79" i="1"/>
  <c r="O91" i="1"/>
  <c r="O95" i="1"/>
  <c r="O111" i="1"/>
  <c r="O127" i="1"/>
  <c r="O131" i="1"/>
  <c r="O135" i="1"/>
  <c r="O139" i="1"/>
  <c r="O146" i="1"/>
  <c r="O154" i="1"/>
  <c r="O13" i="1"/>
  <c r="O29" i="1"/>
  <c r="O54" i="1"/>
  <c r="O62" i="1"/>
  <c r="O44" i="1"/>
  <c r="O57" i="1"/>
  <c r="O61" i="1"/>
  <c r="O74" i="1"/>
  <c r="O78" i="1"/>
  <c r="O94" i="1"/>
  <c r="O110" i="1"/>
  <c r="O114" i="1"/>
  <c r="O118" i="1"/>
  <c r="O126" i="1"/>
  <c r="O134" i="1"/>
  <c r="O157" i="1"/>
  <c r="O161" i="1"/>
  <c r="O168" i="1"/>
  <c r="O172" i="1"/>
  <c r="O176" i="1"/>
  <c r="O179" i="1"/>
  <c r="O183" i="1"/>
  <c r="O187" i="1"/>
  <c r="O206" i="1"/>
  <c r="O211" i="1"/>
  <c r="O226" i="1"/>
  <c r="O230" i="1"/>
  <c r="O234" i="1"/>
  <c r="O42" i="1"/>
  <c r="O46" i="1"/>
  <c r="O59" i="1"/>
  <c r="O63" i="1"/>
  <c r="O72" i="1"/>
  <c r="O76" i="1"/>
  <c r="O84" i="1"/>
  <c r="O92" i="1"/>
  <c r="O108" i="1"/>
  <c r="O112" i="1"/>
  <c r="O116" i="1"/>
  <c r="O120" i="1"/>
  <c r="O124" i="1"/>
  <c r="O132" i="1"/>
  <c r="O159" i="1"/>
  <c r="O162" i="1"/>
  <c r="O174" i="1"/>
  <c r="O181" i="1"/>
  <c r="O189" i="1"/>
  <c r="O193" i="1"/>
  <c r="O197" i="1"/>
  <c r="O200" i="1"/>
  <c r="O204" i="1"/>
  <c r="O209" i="1"/>
  <c r="O213" i="1"/>
  <c r="O220" i="1"/>
  <c r="O224" i="1"/>
  <c r="O228" i="1"/>
  <c r="AE137" i="4"/>
  <c r="AE141" i="4"/>
  <c r="AE145" i="4"/>
  <c r="AE149" i="4"/>
  <c r="AE153" i="4"/>
  <c r="AE157" i="4"/>
  <c r="AE173" i="4"/>
  <c r="AE177" i="4"/>
  <c r="AE181" i="4"/>
  <c r="AE185" i="4"/>
  <c r="AE189" i="4"/>
  <c r="AE193" i="4"/>
  <c r="AE201" i="4"/>
  <c r="AE205" i="4"/>
  <c r="AE33" i="4"/>
  <c r="AE37" i="4"/>
  <c r="AE50" i="4"/>
  <c r="AE62" i="4"/>
  <c r="AE66" i="4"/>
  <c r="AE78" i="4"/>
  <c r="AE82" i="4"/>
  <c r="AE98" i="4"/>
  <c r="AE102" i="4"/>
  <c r="AE118" i="4"/>
  <c r="AE122" i="4"/>
  <c r="AE127" i="4"/>
  <c r="AE135" i="4"/>
  <c r="AE151" i="4"/>
  <c r="AE155" i="4"/>
  <c r="AE163" i="4"/>
  <c r="AE171" i="4"/>
  <c r="AE175" i="4"/>
  <c r="AE187" i="4"/>
  <c r="AE195" i="4"/>
  <c r="AE203" i="4"/>
  <c r="AE211" i="4"/>
  <c r="AE215" i="4"/>
  <c r="AE219" i="4"/>
  <c r="AE223" i="4"/>
  <c r="AE227" i="4"/>
  <c r="AE235" i="4"/>
  <c r="AE239" i="4"/>
  <c r="AE243" i="4"/>
  <c r="AE251" i="4"/>
  <c r="AE260" i="4"/>
  <c r="AE272" i="4"/>
  <c r="AE276" i="4"/>
  <c r="AE288" i="4"/>
  <c r="AE292" i="4"/>
  <c r="Q12" i="3"/>
  <c r="Q16" i="3"/>
  <c r="Q20" i="3"/>
  <c r="Q29" i="3"/>
  <c r="Q33" i="3"/>
  <c r="Q37" i="3"/>
  <c r="Q41" i="3"/>
  <c r="Q45" i="3"/>
  <c r="Q49" i="3"/>
  <c r="Q53" i="3"/>
  <c r="Q61" i="3"/>
  <c r="Q65" i="3"/>
  <c r="Q74" i="3"/>
  <c r="Q85" i="3"/>
  <c r="Q93" i="3"/>
  <c r="Q99" i="3"/>
  <c r="Q104" i="3"/>
  <c r="Q108" i="3"/>
  <c r="Q120" i="3"/>
  <c r="O10" i="1"/>
  <c r="O14" i="1"/>
  <c r="O18" i="1"/>
  <c r="O22" i="1"/>
  <c r="O30" i="1"/>
  <c r="O34" i="1"/>
  <c r="O38" i="1"/>
  <c r="O47" i="1"/>
  <c r="O50" i="1"/>
  <c r="O58" i="1"/>
  <c r="O64" i="1"/>
  <c r="O73" i="1"/>
  <c r="O77" i="1"/>
  <c r="O80" i="1"/>
  <c r="O93" i="1"/>
  <c r="O104" i="1"/>
  <c r="O113" i="1"/>
  <c r="O125" i="1"/>
  <c r="O128" i="1"/>
  <c r="O149" i="1"/>
  <c r="O160" i="1"/>
  <c r="O163" i="1"/>
  <c r="O167" i="1"/>
  <c r="O171" i="1"/>
  <c r="O175" i="1"/>
  <c r="O182" i="1"/>
  <c r="O186" i="1"/>
  <c r="O190" i="1"/>
  <c r="O203" i="1"/>
  <c r="O207" i="1"/>
  <c r="O212" i="1"/>
  <c r="O216" i="1"/>
  <c r="O222" i="1"/>
  <c r="O225" i="1"/>
  <c r="O229" i="1"/>
  <c r="O233" i="1"/>
  <c r="O8" i="1"/>
  <c r="O12" i="1"/>
  <c r="O16" i="1"/>
  <c r="O20" i="1"/>
  <c r="O24" i="1"/>
  <c r="O32" i="1"/>
  <c r="O36" i="1"/>
  <c r="O40" i="1"/>
  <c r="O43" i="1"/>
  <c r="O52" i="1"/>
  <c r="O56" i="1"/>
  <c r="O60" i="1"/>
  <c r="O67" i="1"/>
  <c r="O71" i="1"/>
  <c r="O75" i="1"/>
  <c r="O85" i="1"/>
  <c r="O88" i="1"/>
  <c r="O98" i="1"/>
  <c r="O106" i="1"/>
  <c r="O109" i="1"/>
  <c r="O115" i="1"/>
  <c r="O119" i="1"/>
  <c r="O140" i="1"/>
  <c r="O147" i="1"/>
  <c r="O177" i="1"/>
  <c r="O180" i="1"/>
  <c r="O188" i="1"/>
  <c r="O192" i="1"/>
  <c r="O196" i="1"/>
  <c r="O198" i="1"/>
  <c r="O201" i="1"/>
  <c r="O205" i="1"/>
  <c r="O218" i="1"/>
  <c r="O231" i="1"/>
  <c r="O170" i="1"/>
  <c r="O227" i="1"/>
  <c r="O82" i="1"/>
  <c r="O123" i="1"/>
  <c r="O130" i="1"/>
  <c r="O133" i="1"/>
  <c r="O136" i="1"/>
  <c r="Q114" i="3"/>
  <c r="Q165" i="3"/>
  <c r="AE17" i="4"/>
  <c r="AE25" i="4"/>
  <c r="AE58" i="4"/>
  <c r="AE90" i="4"/>
  <c r="AE174" i="4"/>
  <c r="Q21" i="3"/>
  <c r="Q154" i="3"/>
  <c r="AE103" i="4"/>
  <c r="AE114" i="4"/>
  <c r="AE167" i="4"/>
  <c r="AE280" i="4"/>
  <c r="AE284" i="4"/>
  <c r="AE295" i="4"/>
  <c r="O27" i="1"/>
  <c r="O99" i="1"/>
  <c r="O103" i="1"/>
  <c r="O87" i="1"/>
  <c r="O96" i="1"/>
  <c r="O155" i="1"/>
  <c r="O169" i="1"/>
  <c r="O178" i="1"/>
  <c r="O185" i="1"/>
  <c r="O138" i="1"/>
  <c r="O215" i="1"/>
  <c r="O68" i="1"/>
  <c r="O101" i="1"/>
  <c r="O173" i="1"/>
  <c r="Q156" i="3"/>
  <c r="Q160" i="3"/>
  <c r="Q166" i="3"/>
  <c r="AE14" i="4"/>
  <c r="AE22" i="4"/>
  <c r="AE34" i="4"/>
  <c r="AE144" i="4"/>
  <c r="AE77" i="4"/>
  <c r="AE125" i="4"/>
  <c r="AE217" i="4"/>
  <c r="O15" i="1"/>
  <c r="O66" i="1"/>
  <c r="O100" i="1"/>
  <c r="O107" i="1"/>
  <c r="O122" i="1"/>
  <c r="O166" i="1"/>
  <c r="O221" i="1"/>
  <c r="O26" i="1"/>
  <c r="O48" i="1"/>
  <c r="O83" i="1"/>
  <c r="O117" i="1"/>
  <c r="O151" i="1"/>
  <c r="O164" i="1"/>
  <c r="O191" i="1"/>
  <c r="O194" i="1"/>
  <c r="O217" i="1"/>
  <c r="O232" i="1"/>
  <c r="O210" i="1"/>
  <c r="O214" i="1"/>
  <c r="O219" i="1"/>
  <c r="C12" i="5"/>
  <c r="Q162" i="3"/>
  <c r="AE68" i="4"/>
  <c r="AE165" i="4"/>
  <c r="AE10" i="4"/>
  <c r="AE13" i="4"/>
  <c r="AE39" i="4"/>
  <c r="AE49" i="4"/>
  <c r="AE95" i="4"/>
  <c r="AE99" i="4"/>
  <c r="AE169" i="4"/>
  <c r="AE262" i="4"/>
  <c r="AE21" i="4"/>
  <c r="AE51" i="4"/>
  <c r="AE61" i="4"/>
  <c r="AE108" i="4"/>
  <c r="AE131" i="4"/>
  <c r="AE143" i="4"/>
  <c r="AE150" i="4"/>
  <c r="AE161" i="4"/>
  <c r="AE210" i="4"/>
  <c r="AE234" i="4"/>
  <c r="AE254" i="4"/>
  <c r="O49" i="1"/>
  <c r="O89" i="1"/>
  <c r="O158" i="1"/>
  <c r="O165" i="1"/>
  <c r="O239" i="1"/>
  <c r="Q5" i="5" s="1"/>
  <c r="O39" i="1"/>
  <c r="O69" i="1"/>
  <c r="O90" i="1"/>
  <c r="O105" i="1"/>
  <c r="O150" i="1"/>
  <c r="O51" i="1"/>
  <c r="O55" i="1"/>
  <c r="O240" i="1"/>
  <c r="U5" i="5" s="1"/>
  <c r="H10" i="5"/>
  <c r="G10" i="5"/>
  <c r="O121" i="1"/>
  <c r="O137" i="1"/>
  <c r="O142" i="1"/>
  <c r="O156" i="1"/>
  <c r="O202" i="1"/>
  <c r="O223" i="1"/>
  <c r="O28" i="1"/>
  <c r="O70" i="1"/>
  <c r="O86" i="1"/>
  <c r="O97" i="1"/>
  <c r="O102" i="1"/>
  <c r="O153" i="1"/>
  <c r="O184" i="1"/>
  <c r="O195" i="1"/>
  <c r="O5" i="5"/>
  <c r="C5" i="5"/>
  <c r="Q109" i="3"/>
  <c r="Q11" i="3"/>
  <c r="Q15" i="3"/>
  <c r="Q19" i="3"/>
  <c r="D12" i="5"/>
  <c r="Q77" i="3"/>
  <c r="Q81" i="3"/>
  <c r="D13" i="5"/>
  <c r="Q39" i="3"/>
  <c r="Q63" i="3"/>
  <c r="D14" i="5"/>
  <c r="Q170" i="3"/>
  <c r="Q174" i="3"/>
  <c r="Q178" i="3"/>
  <c r="Q182" i="3"/>
  <c r="Q186" i="3"/>
  <c r="Q190" i="3"/>
  <c r="Q194" i="3"/>
  <c r="Q198" i="3"/>
  <c r="Q202" i="3"/>
  <c r="Q206" i="3"/>
  <c r="Q210" i="3"/>
  <c r="Q214" i="3"/>
  <c r="Q218" i="3"/>
  <c r="Q222" i="3"/>
  <c r="Q226" i="3"/>
  <c r="Q230" i="3"/>
  <c r="Q234" i="3"/>
  <c r="Q238" i="3"/>
  <c r="Q242" i="3"/>
  <c r="Q246" i="3"/>
  <c r="Q250" i="3"/>
  <c r="Q254" i="3"/>
  <c r="Q258" i="3"/>
  <c r="Q262" i="3"/>
  <c r="Q266" i="3"/>
  <c r="Q270" i="3"/>
  <c r="Q89" i="3"/>
  <c r="P112" i="3"/>
  <c r="Q112" i="3" s="1"/>
  <c r="D15" i="5"/>
  <c r="E15" i="5" s="1"/>
  <c r="Q157" i="3"/>
  <c r="Q158" i="3"/>
  <c r="Q164" i="3"/>
  <c r="Q168" i="3"/>
  <c r="Q172" i="3"/>
  <c r="Q176" i="3"/>
  <c r="Q180" i="3"/>
  <c r="Q184" i="3"/>
  <c r="Q188" i="3"/>
  <c r="Q192" i="3"/>
  <c r="Q196" i="3"/>
  <c r="Q200" i="3"/>
  <c r="Q204" i="3"/>
  <c r="Q208" i="3"/>
  <c r="Q212" i="3"/>
  <c r="Q216" i="3"/>
  <c r="Q220" i="3"/>
  <c r="Q224" i="3"/>
  <c r="Q228" i="3"/>
  <c r="Q232" i="3"/>
  <c r="Q236" i="3"/>
  <c r="Q240" i="3"/>
  <c r="Q244" i="3"/>
  <c r="Q248" i="3"/>
  <c r="Q252" i="3"/>
  <c r="Q256" i="3"/>
  <c r="Q260" i="3"/>
  <c r="Q264" i="3"/>
  <c r="Q268" i="3"/>
  <c r="Q272" i="3"/>
  <c r="Q276" i="3"/>
  <c r="AE9" i="4"/>
  <c r="AE43" i="4"/>
  <c r="AE46" i="4"/>
  <c r="AE63" i="4"/>
  <c r="AE71" i="4"/>
  <c r="AE74" i="4"/>
  <c r="AE85" i="4"/>
  <c r="AE93" i="4"/>
  <c r="AE96" i="4"/>
  <c r="AE106" i="4"/>
  <c r="AE115" i="4"/>
  <c r="AE119" i="4"/>
  <c r="AE136" i="4"/>
  <c r="AE139" i="4"/>
  <c r="AE197" i="4"/>
  <c r="AE228" i="4"/>
  <c r="AE233" i="4"/>
  <c r="AE238" i="4"/>
  <c r="AE241" i="4"/>
  <c r="AE244" i="4"/>
  <c r="AE246" i="4"/>
  <c r="AE249" i="4"/>
  <c r="AE252" i="4"/>
  <c r="AE258" i="4"/>
  <c r="AE263" i="4"/>
  <c r="AE269" i="4"/>
  <c r="AE18" i="4"/>
  <c r="AE29" i="4"/>
  <c r="AE38" i="4"/>
  <c r="AE60" i="4"/>
  <c r="AE109" i="4"/>
  <c r="AE116" i="4"/>
  <c r="AE124" i="4"/>
  <c r="AE133" i="4"/>
  <c r="AE140" i="4"/>
  <c r="AE142" i="4"/>
  <c r="AE146" i="4"/>
  <c r="AE179" i="4"/>
  <c r="AE191" i="4"/>
  <c r="AE213" i="4"/>
  <c r="AE214" i="4"/>
  <c r="AE222" i="4"/>
  <c r="AE282" i="4"/>
  <c r="AE286" i="4"/>
  <c r="AE231" i="4"/>
  <c r="AE247" i="4"/>
  <c r="AE256" i="4"/>
  <c r="AE264" i="4"/>
  <c r="AE291" i="4"/>
  <c r="O8" i="5"/>
  <c r="C28" i="5"/>
  <c r="E28" i="5" s="1"/>
  <c r="C21" i="5"/>
  <c r="E21" i="5" s="1"/>
  <c r="C27" i="5"/>
  <c r="E27" i="5" s="1"/>
  <c r="C19" i="5"/>
  <c r="E19" i="5" s="1"/>
  <c r="AE15" i="4"/>
  <c r="AE23" i="4"/>
  <c r="AE35" i="4"/>
  <c r="AE73" i="4"/>
  <c r="AE81" i="4"/>
  <c r="AE86" i="4"/>
  <c r="AE113" i="4"/>
  <c r="AE147" i="4"/>
  <c r="AE154" i="4"/>
  <c r="AE159" i="4"/>
  <c r="AE170" i="4"/>
  <c r="AE183" i="4"/>
  <c r="AE199" i="4"/>
  <c r="C22" i="5"/>
  <c r="E22" i="5" s="1"/>
  <c r="C16" i="5"/>
  <c r="E16" i="5" s="1"/>
  <c r="C18" i="5"/>
  <c r="E18" i="5" s="1"/>
  <c r="C26" i="5"/>
  <c r="E26" i="5" s="1"/>
  <c r="C20" i="5"/>
  <c r="E20" i="5" s="1"/>
  <c r="AE268" i="4"/>
  <c r="C31" i="5"/>
  <c r="E31" i="5" s="1"/>
  <c r="C30" i="5"/>
  <c r="E30" i="5" s="1"/>
  <c r="C24" i="5"/>
  <c r="E24" i="5" s="1"/>
  <c r="C29" i="5"/>
  <c r="E29" i="5" s="1"/>
  <c r="AE42" i="4"/>
  <c r="AE54" i="4"/>
  <c r="AE65" i="4"/>
  <c r="AE70" i="4"/>
  <c r="AE94" i="4"/>
  <c r="AE105" i="4"/>
  <c r="AE110" i="4"/>
  <c r="AE121" i="4"/>
  <c r="AE178" i="4"/>
  <c r="C25" i="5"/>
  <c r="E25" i="5" s="1"/>
  <c r="C32" i="5"/>
  <c r="E32" i="5" s="1"/>
  <c r="C23" i="5"/>
  <c r="E23" i="5" s="1"/>
  <c r="C17" i="5"/>
  <c r="E17" i="5" s="1"/>
  <c r="G20" i="5"/>
  <c r="G17" i="5"/>
  <c r="G24" i="5"/>
  <c r="G26" i="5"/>
  <c r="G19" i="5"/>
  <c r="G23" i="5"/>
  <c r="G30" i="5"/>
  <c r="G18" i="5"/>
  <c r="G27" i="5"/>
  <c r="G32" i="5"/>
  <c r="G31" i="5"/>
  <c r="G16" i="5"/>
  <c r="G21" i="5"/>
  <c r="G25" i="5"/>
  <c r="G22" i="5"/>
  <c r="G28" i="5"/>
  <c r="Q7" i="3"/>
  <c r="Q34" i="3"/>
  <c r="Q50" i="3"/>
  <c r="Q67" i="3"/>
  <c r="Q78" i="3"/>
  <c r="Q115" i="3"/>
  <c r="Q159" i="3"/>
  <c r="Q167" i="3"/>
  <c r="Q171" i="3"/>
  <c r="Q175" i="3"/>
  <c r="Q179" i="3"/>
  <c r="Q183" i="3"/>
  <c r="Q187" i="3"/>
  <c r="Q191" i="3"/>
  <c r="Q195" i="3"/>
  <c r="Q199" i="3"/>
  <c r="Q203" i="3"/>
  <c r="Q207" i="3"/>
  <c r="Q211" i="3"/>
  <c r="Q215" i="3"/>
  <c r="Q219" i="3"/>
  <c r="Q223" i="3"/>
  <c r="Q227" i="3"/>
  <c r="Q231" i="3"/>
  <c r="Q235" i="3"/>
  <c r="Q239" i="3"/>
  <c r="Q243" i="3"/>
  <c r="Q247" i="3"/>
  <c r="Q251" i="3"/>
  <c r="Q255" i="3"/>
  <c r="Q259" i="3"/>
  <c r="Q263" i="3"/>
  <c r="Q267" i="3"/>
  <c r="Q271" i="3"/>
  <c r="Q275" i="3"/>
  <c r="Q56" i="3"/>
  <c r="Q76" i="3"/>
  <c r="Q96" i="3"/>
  <c r="Q118" i="3"/>
  <c r="Q155" i="3"/>
  <c r="Q163" i="3"/>
  <c r="Q169" i="3"/>
  <c r="Q173" i="3"/>
  <c r="Q177" i="3"/>
  <c r="Q181" i="3"/>
  <c r="Q185" i="3"/>
  <c r="Q189" i="3"/>
  <c r="Q193" i="3"/>
  <c r="Q197" i="3"/>
  <c r="Q201" i="3"/>
  <c r="Q205" i="3"/>
  <c r="Q209" i="3"/>
  <c r="Q213" i="3"/>
  <c r="Q217" i="3"/>
  <c r="Q221" i="3"/>
  <c r="Q225" i="3"/>
  <c r="Q229" i="3"/>
  <c r="Q233" i="3"/>
  <c r="Q237" i="3"/>
  <c r="Q241" i="3"/>
  <c r="Q245" i="3"/>
  <c r="Q249" i="3"/>
  <c r="Q253" i="3"/>
  <c r="Q257" i="3"/>
  <c r="Q261" i="3"/>
  <c r="Q265" i="3"/>
  <c r="Q269" i="3"/>
  <c r="Q273" i="3"/>
  <c r="Q277" i="3"/>
  <c r="Q153" i="3"/>
  <c r="Q161" i="3"/>
  <c r="Q274" i="3"/>
  <c r="Q278" i="3"/>
  <c r="D9" i="5"/>
  <c r="D5" i="5"/>
  <c r="O22" i="2"/>
  <c r="U6" i="5" s="1"/>
  <c r="U8" i="5"/>
  <c r="AE80" i="4"/>
  <c r="Q70" i="3"/>
  <c r="Q57" i="3"/>
  <c r="Q25" i="3"/>
  <c r="O21" i="2"/>
  <c r="Q6" i="5" s="1"/>
  <c r="O20" i="2"/>
  <c r="S6" i="5" s="1"/>
  <c r="N7" i="1"/>
  <c r="O7" i="1" s="1"/>
  <c r="O237" i="1"/>
  <c r="R5" i="5" s="1"/>
  <c r="O238" i="1"/>
  <c r="S5" i="5" s="1"/>
  <c r="D7" i="5"/>
  <c r="D6" i="5"/>
  <c r="R6" i="5"/>
  <c r="AE31" i="4"/>
  <c r="S8" i="5"/>
  <c r="R8" i="5"/>
  <c r="AD7" i="4"/>
  <c r="AE7" i="4" s="1"/>
  <c r="AE148" i="4"/>
  <c r="AE160" i="4"/>
  <c r="AE164" i="4"/>
  <c r="AE172" i="4"/>
  <c r="AE180" i="4"/>
  <c r="AE184" i="4"/>
  <c r="AE204" i="4"/>
  <c r="AE224" i="4"/>
  <c r="AE220" i="4"/>
  <c r="G15" i="5" l="1"/>
  <c r="G12" i="5"/>
  <c r="E12" i="5"/>
  <c r="O9" i="5"/>
  <c r="E13" i="5"/>
  <c r="U9" i="5"/>
  <c r="E14" i="5"/>
  <c r="G14" i="5"/>
  <c r="G7" i="5"/>
  <c r="E7" i="5"/>
  <c r="G8" i="5"/>
  <c r="E8" i="5"/>
  <c r="E5" i="5"/>
  <c r="G5" i="5"/>
  <c r="G6" i="5"/>
  <c r="E6" i="5"/>
  <c r="G9" i="5"/>
  <c r="E9" i="5"/>
  <c r="Q9" i="5"/>
  <c r="P8" i="5"/>
  <c r="T8" i="5" s="1"/>
  <c r="S9" i="5"/>
  <c r="P7" i="5"/>
  <c r="T7" i="5" s="1"/>
  <c r="P6" i="5"/>
  <c r="T6" i="5" s="1"/>
  <c r="P5" i="5"/>
  <c r="R9" i="5"/>
  <c r="P9" i="5" l="1"/>
  <c r="T9" i="5" s="1"/>
  <c r="T5" i="5"/>
  <c r="F13" i="5"/>
  <c r="H13" i="5" s="1"/>
  <c r="G13" i="5" l="1"/>
</calcChain>
</file>

<file path=xl/sharedStrings.xml><?xml version="1.0" encoding="utf-8"?>
<sst xmlns="http://schemas.openxmlformats.org/spreadsheetml/2006/main" count="5454" uniqueCount="1644">
  <si>
    <t>Govt. Graduate College for Women , Dubai Mahal Road, Bahawalpur</t>
  </si>
  <si>
    <t>December Test 2025</t>
  </si>
  <si>
    <t>(2nd Year) Academic Year 2025-26</t>
  </si>
  <si>
    <t>Compulsory</t>
  </si>
  <si>
    <t>Elective</t>
  </si>
  <si>
    <t>Student Infromation</t>
  </si>
  <si>
    <t>Tarjama</t>
  </si>
  <si>
    <t>english</t>
  </si>
  <si>
    <t>Urdu</t>
  </si>
  <si>
    <t>Biology</t>
  </si>
  <si>
    <t>Chemistry</t>
  </si>
  <si>
    <t>Physics</t>
  </si>
  <si>
    <t>Total Subject</t>
  </si>
  <si>
    <t>Total Marks</t>
  </si>
  <si>
    <t>Obtained Marks</t>
  </si>
  <si>
    <t>%agae</t>
  </si>
  <si>
    <t>Result Status</t>
  </si>
  <si>
    <t>Fine</t>
  </si>
  <si>
    <t>Remarks</t>
  </si>
  <si>
    <t>Sr.No</t>
  </si>
  <si>
    <t>Roll No.</t>
  </si>
  <si>
    <t>Student Name</t>
  </si>
  <si>
    <t>Group</t>
  </si>
  <si>
    <t>SUMAYYA ZAHID</t>
  </si>
  <si>
    <t>F. Sc-II (Med)</t>
  </si>
  <si>
    <t>AYESHA BIBI</t>
  </si>
  <si>
    <t>IQRA JAHANGIR</t>
  </si>
  <si>
    <t>LAIBA SALEEM</t>
  </si>
  <si>
    <t>AYESHA KIRAN</t>
  </si>
  <si>
    <t>MANAHIL SARFRAZ</t>
  </si>
  <si>
    <t>TABARKA IMRAN</t>
  </si>
  <si>
    <t>GHULAM ZAHRA</t>
  </si>
  <si>
    <t>RUBINA BIBI</t>
  </si>
  <si>
    <t>NEELUM HAFEEZ</t>
  </si>
  <si>
    <t>TAYYABA ARIF</t>
  </si>
  <si>
    <t>HANIA ASGHAR</t>
  </si>
  <si>
    <t>TAMVEEL ZAHRA</t>
  </si>
  <si>
    <t>AJIA YASIR</t>
  </si>
  <si>
    <t>WAJIHA EMAN</t>
  </si>
  <si>
    <t>AREEBA SHOUKAT</t>
  </si>
  <si>
    <t>TEHREEM AFZAL</t>
  </si>
  <si>
    <t>ALISHBA MAI</t>
  </si>
  <si>
    <t>SANIA BATOOL</t>
  </si>
  <si>
    <t>EMAN FATIMA</t>
  </si>
  <si>
    <t>RUKHSAR CHANAN</t>
  </si>
  <si>
    <t>RAMIZA HAFSA</t>
  </si>
  <si>
    <t>MAHEEN FIYAZ</t>
  </si>
  <si>
    <t>SHAHEEN FIAZ</t>
  </si>
  <si>
    <t>AREESHA BIBI</t>
  </si>
  <si>
    <t>SHANZA HANIF</t>
  </si>
  <si>
    <t>LAIBA IQBAL</t>
  </si>
  <si>
    <t>SHAHREEN FATIMA</t>
  </si>
  <si>
    <t>MARYAM ORANGZAB</t>
  </si>
  <si>
    <t>HAMNA AMIR</t>
  </si>
  <si>
    <t>MUSKAN FATIMA</t>
  </si>
  <si>
    <t>HAYA FATIMA</t>
  </si>
  <si>
    <t>MISBAH YOUSUF</t>
  </si>
  <si>
    <t>IMAN FATIMA</t>
  </si>
  <si>
    <t>MUQADAS AKRAM</t>
  </si>
  <si>
    <t>ASMA BIBI</t>
  </si>
  <si>
    <t>KUBRA MARYAM</t>
  </si>
  <si>
    <t>KASHAF ABID</t>
  </si>
  <si>
    <t>ASMA BEBE</t>
  </si>
  <si>
    <t>HADIQA AFRIDI</t>
  </si>
  <si>
    <t>MARIA BIBI</t>
  </si>
  <si>
    <t>ALVINA MUSHEER</t>
  </si>
  <si>
    <t>IRAM HAMEED</t>
  </si>
  <si>
    <t>ARHAMA MANSOOR</t>
  </si>
  <si>
    <t>LAIBA AMIR</t>
  </si>
  <si>
    <t>Dua Fatima</t>
  </si>
  <si>
    <t>YASMEEN SHARIF</t>
  </si>
  <si>
    <t>SIRDRAT UL MUNTAHA</t>
  </si>
  <si>
    <t>JAVERIA SHABBIR</t>
  </si>
  <si>
    <t>MUSKAN KHALID</t>
  </si>
  <si>
    <t>SEHRISH SHAHID</t>
  </si>
  <si>
    <t>ALIYA AKRAM</t>
  </si>
  <si>
    <t>MARYAM AJMAL</t>
  </si>
  <si>
    <t>MUSKAN ASGHAR</t>
  </si>
  <si>
    <t>SANIA KHALID</t>
  </si>
  <si>
    <t>SALMA BILAL</t>
  </si>
  <si>
    <t>ANOSHKA SAIFAL</t>
  </si>
  <si>
    <t>SAHAR MURTAZA</t>
  </si>
  <si>
    <t>LAIBA BIBI</t>
  </si>
  <si>
    <t>MISBAH BIBI</t>
  </si>
  <si>
    <t>NOREEN FIAZ</t>
  </si>
  <si>
    <t>HOORAIN SHAHID</t>
  </si>
  <si>
    <t>IQRA WASEEM</t>
  </si>
  <si>
    <t>SAIQA ABID</t>
  </si>
  <si>
    <t>UMAMA ARASHAD</t>
  </si>
  <si>
    <t>BAREERA TEHZEEB</t>
  </si>
  <si>
    <t>MARYAM ATIQ</t>
  </si>
  <si>
    <t>MAHNOOR FATIMA</t>
  </si>
  <si>
    <t>ALINA RAHEEM</t>
  </si>
  <si>
    <t>AYESHA SARWAR</t>
  </si>
  <si>
    <t>KOMAL NAWAZ</t>
  </si>
  <si>
    <t>UROOJ BIBI</t>
  </si>
  <si>
    <t>TASKEEN MALIK</t>
  </si>
  <si>
    <t>UZMA TARIQ</t>
  </si>
  <si>
    <t>SEEMA SAEED</t>
  </si>
  <si>
    <t>HAFSA MARYAM</t>
  </si>
  <si>
    <t>AMAN IMRAN</t>
  </si>
  <si>
    <t>UME-HANI</t>
  </si>
  <si>
    <t>HANSA KAMRAN</t>
  </si>
  <si>
    <t>TEHREEM HAMID</t>
  </si>
  <si>
    <t>FATIMA-TU-ZAHRA</t>
  </si>
  <si>
    <t>MUNEEBA RIAZ</t>
  </si>
  <si>
    <t>IFRAH NOOR</t>
  </si>
  <si>
    <t>SEHZADI MISHALL</t>
  </si>
  <si>
    <t>AYESHA SABIR</t>
  </si>
  <si>
    <t>SUMERA</t>
  </si>
  <si>
    <t>BUSHRA AZEEZ</t>
  </si>
  <si>
    <t>ZOOHA KHALIQUE KHAN</t>
  </si>
  <si>
    <t>SOBIA</t>
  </si>
  <si>
    <t>FIZA</t>
  </si>
  <si>
    <t>ASMA WAZEER</t>
  </si>
  <si>
    <t>MARYAM</t>
  </si>
  <si>
    <t>SIDRA RAB NAWAZ</t>
  </si>
  <si>
    <t>SHUMAILA SHAKOOR</t>
  </si>
  <si>
    <t>FARYAL RAFIQUE</t>
  </si>
  <si>
    <t>SHAISTA SADDIQUE</t>
  </si>
  <si>
    <t>AYESHA ATTIQUE</t>
  </si>
  <si>
    <t>SANA ZIA</t>
  </si>
  <si>
    <t>FAIQA BUKHARI</t>
  </si>
  <si>
    <t>ANEEQA EMAN</t>
  </si>
  <si>
    <t>FATIMA</t>
  </si>
  <si>
    <t>KAINAT IQBAL</t>
  </si>
  <si>
    <t>KHADIJA KOUSAR</t>
  </si>
  <si>
    <t>DUA SADIQ</t>
  </si>
  <si>
    <t>WAJEEHA KHALID</t>
  </si>
  <si>
    <t>LARAIB ZAHRA</t>
  </si>
  <si>
    <t>SYEDA TASMIA AMJAD</t>
  </si>
  <si>
    <t>AYESHA ZIA</t>
  </si>
  <si>
    <t>KINZA ISHTIAQ</t>
  </si>
  <si>
    <t>FAIZA EHTRAM</t>
  </si>
  <si>
    <t>NAGEENA TABASSUM</t>
  </si>
  <si>
    <t>MAMOONA SIDDIQUE</t>
  </si>
  <si>
    <t>MEHAK RIAZ</t>
  </si>
  <si>
    <t>ZARA SHABBIR</t>
  </si>
  <si>
    <t>MAHNOOR NADEEM</t>
  </si>
  <si>
    <t>NIMRA MUQADDAS</t>
  </si>
  <si>
    <t>UZMA ANEES</t>
  </si>
  <si>
    <t>HAREEM FATIMA</t>
  </si>
  <si>
    <t>UMAIMA TARIQ</t>
  </si>
  <si>
    <t>YUSRA FATIMA</t>
  </si>
  <si>
    <t>ANOUSH FATIMA</t>
  </si>
  <si>
    <t>AIMAN RASHEED</t>
  </si>
  <si>
    <t>UMAIMA RAJAB</t>
  </si>
  <si>
    <t>REHMAT BATOOL</t>
  </si>
  <si>
    <t>TAHREEM MUNIR</t>
  </si>
  <si>
    <t>SONIA YASMEEN</t>
  </si>
  <si>
    <t>MUSIRAH SAJJAD</t>
  </si>
  <si>
    <t>ZUNIRA RAFIQ</t>
  </si>
  <si>
    <t>SAWERA AMIR</t>
  </si>
  <si>
    <t>UJALA</t>
  </si>
  <si>
    <t>SAIRA TAHIR</t>
  </si>
  <si>
    <t>MARYAM JAVED</t>
  </si>
  <si>
    <t>HIJAB ZAINAB</t>
  </si>
  <si>
    <t>FIZZA AHMAD</t>
  </si>
  <si>
    <t>Syeda Naqeeba Zainab</t>
  </si>
  <si>
    <t>MAHA FARRUKH</t>
  </si>
  <si>
    <t>Durr-e-Shahwar</t>
  </si>
  <si>
    <t>MALAIKA SIRAJ</t>
  </si>
  <si>
    <t>AFIFA IFTIKHAR</t>
  </si>
  <si>
    <t>TANZEELA KHALIL AWAN</t>
  </si>
  <si>
    <t>KHADIJAH KHAN</t>
  </si>
  <si>
    <t>ZOYA RASHEED</t>
  </si>
  <si>
    <t>SUMAIRA</t>
  </si>
  <si>
    <t>ZOYA BIBI</t>
  </si>
  <si>
    <t>TOOBA BAKHTAWAR</t>
  </si>
  <si>
    <t>AYESHA NOOR</t>
  </si>
  <si>
    <t>LAIBA KHAN</t>
  </si>
  <si>
    <t>FATIMA NAEEM</t>
  </si>
  <si>
    <t>UMAMA IFTIKHAR</t>
  </si>
  <si>
    <t>SHAILA GULZAR</t>
  </si>
  <si>
    <t>SADAF NIAZ</t>
  </si>
  <si>
    <t>ZUNAIRA SARFARAZ</t>
  </si>
  <si>
    <t>GHULAM AYESHA</t>
  </si>
  <si>
    <t>MAHEEN FATIMA</t>
  </si>
  <si>
    <t>SAMIA BIBI</t>
  </si>
  <si>
    <t>LAIBA</t>
  </si>
  <si>
    <t>LAIBA TABASSUM</t>
  </si>
  <si>
    <t>RIZWANA BIBI</t>
  </si>
  <si>
    <t>UMAIMA ZAFFAR</t>
  </si>
  <si>
    <t>TAYYABA ZAHRA</t>
  </si>
  <si>
    <t>MAHAM JAVED</t>
  </si>
  <si>
    <t>AMAMA</t>
  </si>
  <si>
    <t>Khadija Allah Wasaya</t>
  </si>
  <si>
    <t>SANA PASHA</t>
  </si>
  <si>
    <t>AYESHA FATIMA</t>
  </si>
  <si>
    <t>UJALA KHURSHEED</t>
  </si>
  <si>
    <t>FAIQA KHAN</t>
  </si>
  <si>
    <t>ANZALA MALIK</t>
  </si>
  <si>
    <t>Aqsa Muzammil Qureshi</t>
  </si>
  <si>
    <t>TAHA SUBHAN</t>
  </si>
  <si>
    <t>SIMAL TANVEER</t>
  </si>
  <si>
    <t>FARIHA ZAHRA</t>
  </si>
  <si>
    <t>MANAHIL ASGHAR</t>
  </si>
  <si>
    <t>MANAHIL SABIR</t>
  </si>
  <si>
    <t>AREENA RASHID</t>
  </si>
  <si>
    <t>TANZILA SHABBIR</t>
  </si>
  <si>
    <t>AMNA AZHAR</t>
  </si>
  <si>
    <t>AURAB FATIMA</t>
  </si>
  <si>
    <t>AYESHA AFZAL</t>
  </si>
  <si>
    <t>AYESHA</t>
  </si>
  <si>
    <t>AMNA MALIK</t>
  </si>
  <si>
    <t>MALKA EJAZ</t>
  </si>
  <si>
    <t>SAFEENA ZAHRA</t>
  </si>
  <si>
    <t>PALAK</t>
  </si>
  <si>
    <t>RUQIA AKMAL</t>
  </si>
  <si>
    <t>RIMSHA BIBI</t>
  </si>
  <si>
    <t>AINA MUSKAN</t>
  </si>
  <si>
    <t>NAIRA BASIT</t>
  </si>
  <si>
    <t>ruqyia fatima</t>
  </si>
  <si>
    <t>AYESHA KHALIL</t>
  </si>
  <si>
    <t>NOREEN SARDAR</t>
  </si>
  <si>
    <t>SAWERA RIAZ</t>
  </si>
  <si>
    <t>SARA</t>
  </si>
  <si>
    <t>NOOR UL ANE</t>
  </si>
  <si>
    <t>MOMNA MAMOON</t>
  </si>
  <si>
    <t>MARYAM AKMAL</t>
  </si>
  <si>
    <t>YASHFA</t>
  </si>
  <si>
    <t>SHIZA LATIF</t>
  </si>
  <si>
    <t>FATIMA-BINTE-AZMAT</t>
  </si>
  <si>
    <t>AFSANA BIBI</t>
  </si>
  <si>
    <t>SAHAR BIBI</t>
  </si>
  <si>
    <t>MISBAH ABBAS</t>
  </si>
  <si>
    <t>SANIA NAWAZ</t>
  </si>
  <si>
    <t>MOMNA HASSAN</t>
  </si>
  <si>
    <t>FATIMA KHAN</t>
  </si>
  <si>
    <t>ZAINAB FARHAN</t>
  </si>
  <si>
    <t>Shanza Arshad</t>
  </si>
  <si>
    <t>LAIBA RUBAB</t>
  </si>
  <si>
    <t>AROOJ FATIMA</t>
  </si>
  <si>
    <t>LAIBA SIRAJ</t>
  </si>
  <si>
    <t>NOSHABA SHAHID</t>
  </si>
  <si>
    <t>MARIUM LATIF</t>
  </si>
  <si>
    <t>ZAINAB MALIK</t>
  </si>
  <si>
    <t>ASFA SHAHID</t>
  </si>
  <si>
    <t>FATIMA AFZAL</t>
  </si>
  <si>
    <t>AREEBA HASSAN</t>
  </si>
  <si>
    <t>Iqra Bibi</t>
  </si>
  <si>
    <t>Omnia Shakeel</t>
  </si>
  <si>
    <t>TAHIRA GULZAR</t>
  </si>
  <si>
    <t>AYESHA ALLAH DITA</t>
  </si>
  <si>
    <t>RIDA MARYAM</t>
  </si>
  <si>
    <t>SHAMEEM BIBI</t>
  </si>
  <si>
    <t>SANIA ASLAM</t>
  </si>
  <si>
    <t>ROHAB KHAN</t>
  </si>
  <si>
    <t>Maryam Ameer</t>
  </si>
  <si>
    <t>SAIMA QASIM</t>
  </si>
  <si>
    <t>SIBGHA USMAN</t>
  </si>
  <si>
    <t>SAWERA BIBI</t>
  </si>
  <si>
    <t>SOHANA</t>
  </si>
  <si>
    <t>ZAINAB SHAKOOR</t>
  </si>
  <si>
    <t>KALSOOM FATIMA</t>
  </si>
  <si>
    <t>KHADIJA BIBI</t>
  </si>
  <si>
    <t>ZAHRA BIBI</t>
  </si>
  <si>
    <t>HUSNA FAREED</t>
  </si>
  <si>
    <t>ZAINAB MANSOOR</t>
  </si>
  <si>
    <t>SANEHA</t>
  </si>
  <si>
    <t>ZUNAIRA SAJJAD</t>
  </si>
  <si>
    <t>HAFSA RIAZ</t>
  </si>
  <si>
    <t>HUMAIR NAZEER</t>
  </si>
  <si>
    <t>AYESHA ASHRAF</t>
  </si>
  <si>
    <t>FATIMA ZAHID</t>
  </si>
  <si>
    <t>FAIQA JHANGIR</t>
  </si>
  <si>
    <t>JAVERIA AYUB</t>
  </si>
  <si>
    <t>ZAINAB RASHEED KHARAL</t>
  </si>
  <si>
    <t>MAHEEN ASHRAF</t>
  </si>
  <si>
    <t>AYESHA ABDUL RASHEED</t>
  </si>
  <si>
    <t>SUMMAIYA NAVEED</t>
  </si>
  <si>
    <t>SAIRA YASEEN</t>
  </si>
  <si>
    <t>SHAKILA YASEEN</t>
  </si>
  <si>
    <t>FATIMA ASGHAR</t>
  </si>
  <si>
    <t>Maham Khalid</t>
  </si>
  <si>
    <t>MARYAM ABDULLAH</t>
  </si>
  <si>
    <t>unaqshay khan</t>
  </si>
  <si>
    <t>SAWERA LATIF</t>
  </si>
  <si>
    <t>Maryam Zameer</t>
  </si>
  <si>
    <t>NOT 7</t>
  </si>
  <si>
    <t>GROUP WISE</t>
  </si>
  <si>
    <t>Blank</t>
  </si>
  <si>
    <t>Pass</t>
  </si>
  <si>
    <t>Fail</t>
  </si>
  <si>
    <t>Total Students</t>
  </si>
  <si>
    <t>Absent</t>
  </si>
  <si>
    <t>PASS</t>
  </si>
  <si>
    <t>FAIL</t>
  </si>
  <si>
    <t>Math</t>
  </si>
  <si>
    <t>Status</t>
  </si>
  <si>
    <t>Sr. No</t>
  </si>
  <si>
    <t>MALAIKA ARSHAD</t>
  </si>
  <si>
    <t>F. Sc-II (Engg)</t>
  </si>
  <si>
    <t>MARYAM ASAWAR</t>
  </si>
  <si>
    <t>EISHA</t>
  </si>
  <si>
    <t>LAIBA MUSTAFA</t>
  </si>
  <si>
    <t>HAFSA ARIF</t>
  </si>
  <si>
    <t>NOOR-UL-AIN</t>
  </si>
  <si>
    <t>ZOYA JAVED</t>
  </si>
  <si>
    <t>KHANSA</t>
  </si>
  <si>
    <t>SYEDA KOMAL KAZMI</t>
  </si>
  <si>
    <t>ZUNAIRA</t>
  </si>
  <si>
    <t>RUBAB RASHEED</t>
  </si>
  <si>
    <t>SYEDA ARFA BUKHARI</t>
  </si>
  <si>
    <t>UMAIMA KHAN</t>
  </si>
  <si>
    <t>MUNIBA HASHMI</t>
  </si>
  <si>
    <t>HAFSA BIBI</t>
  </si>
  <si>
    <t>Economics</t>
  </si>
  <si>
    <t>Statistics</t>
  </si>
  <si>
    <t>Computer Science</t>
  </si>
  <si>
    <t>Staus</t>
  </si>
  <si>
    <t>SHAKEELA MANZOOR</t>
  </si>
  <si>
    <t>F. Sc-II (G.Sc)</t>
  </si>
  <si>
    <t>SALMA RAFIQ</t>
  </si>
  <si>
    <t>REENA RIAZ</t>
  </si>
  <si>
    <t>AREEBA KANWAL</t>
  </si>
  <si>
    <t>HOORIA ZAHID</t>
  </si>
  <si>
    <t>ALISHBA ASLAM</t>
  </si>
  <si>
    <t>LARAIB SHAKEEL</t>
  </si>
  <si>
    <t>UMAIMA SHAHID</t>
  </si>
  <si>
    <t>HUMAIRA</t>
  </si>
  <si>
    <t>DUA FATIMA</t>
  </si>
  <si>
    <t>MUQADAS RIAZ</t>
  </si>
  <si>
    <t>DILAWAIZ FATIMA</t>
  </si>
  <si>
    <t>MEHAK ZAHRA</t>
  </si>
  <si>
    <t>SADAF SHAHZAD</t>
  </si>
  <si>
    <t>AQSA SHAHZAD</t>
  </si>
  <si>
    <t>SADIA BIBI</t>
  </si>
  <si>
    <t>AREESHA ASLAM</t>
  </si>
  <si>
    <t>HAFSA AMIR</t>
  </si>
  <si>
    <t>ALEEZA</t>
  </si>
  <si>
    <t>WIRSHA TAHIR</t>
  </si>
  <si>
    <t>SANA BIBI</t>
  </si>
  <si>
    <t>ASIA</t>
  </si>
  <si>
    <t>SHAHZADI GULFAM</t>
  </si>
  <si>
    <t>SAWIRA FAZAL</t>
  </si>
  <si>
    <t>RAHIMA KHALID</t>
  </si>
  <si>
    <t>MEMONA BIBI</t>
  </si>
  <si>
    <t>ABIHA RAMZAN</t>
  </si>
  <si>
    <t>ANSA BIBI</t>
  </si>
  <si>
    <t>SAMIA INAYAT</t>
  </si>
  <si>
    <t>ZAINAB FAHAD</t>
  </si>
  <si>
    <t>MALAIKA KASHIF</t>
  </si>
  <si>
    <t>MALIK MANAHIL SHAHRIYAR</t>
  </si>
  <si>
    <t>IQRA RAFFIQUE</t>
  </si>
  <si>
    <t>ANAM USMAN</t>
  </si>
  <si>
    <t>JAISHA NOREEN</t>
  </si>
  <si>
    <t>MEERAB FATIMA</t>
  </si>
  <si>
    <t>IQRA</t>
  </si>
  <si>
    <t>IQRA ABDUL LATIF</t>
  </si>
  <si>
    <t>HAFZA SARFARAZ</t>
  </si>
  <si>
    <t>SYEDA UMME RUBAB BUKHARI</t>
  </si>
  <si>
    <t>MARIYAM SHAHZAD</t>
  </si>
  <si>
    <t>SAWERA AZAM</t>
  </si>
  <si>
    <t>SIDAQ LIAQAT</t>
  </si>
  <si>
    <t>MOMNA SHAH NAWAZ</t>
  </si>
  <si>
    <t>ZULAISHA AKHTAR</t>
  </si>
  <si>
    <t>MAHNOOR</t>
  </si>
  <si>
    <t>SADIA ALLAH JAWAYA</t>
  </si>
  <si>
    <t>FATIMA AJMAL</t>
  </si>
  <si>
    <t>SAJIDA IQBAL</t>
  </si>
  <si>
    <t>FATIMA KAMRAN</t>
  </si>
  <si>
    <t>RUBAISHA ABBAS</t>
  </si>
  <si>
    <t>SOBIA AHMAD</t>
  </si>
  <si>
    <t>IQRA SIDDIQUE</t>
  </si>
  <si>
    <t>FATIMA AYYAZ</t>
  </si>
  <si>
    <t>MAHREEN NASIR</t>
  </si>
  <si>
    <t>MEHAK SHOUKAT</t>
  </si>
  <si>
    <t>NEHA REHMAN</t>
  </si>
  <si>
    <t>SAIRA SAFDAR</t>
  </si>
  <si>
    <t>ANAM SAFFI</t>
  </si>
  <si>
    <t>SHUMAILA BIBI</t>
  </si>
  <si>
    <t>MUSKAN SARFARAZ</t>
  </si>
  <si>
    <t>FATIMA SHAFIQUE</t>
  </si>
  <si>
    <t>WARDA NOOR</t>
  </si>
  <si>
    <t>AWAISH FATIMA</t>
  </si>
  <si>
    <t>MEHAK BIBI</t>
  </si>
  <si>
    <t>AIMAN RAHIM</t>
  </si>
  <si>
    <t>ANAM RAFIQUE</t>
  </si>
  <si>
    <t>MARYAM KHALIL</t>
  </si>
  <si>
    <t>HAMNA ABDUL WAHEED</t>
  </si>
  <si>
    <t>Manahil Abdul Malik</t>
  </si>
  <si>
    <t>KHADIJA MEHMOOD</t>
  </si>
  <si>
    <t>JAWERIA BIBI</t>
  </si>
  <si>
    <t>ALISHBA HASHIM</t>
  </si>
  <si>
    <t>TEHREEM FATIMA</t>
  </si>
  <si>
    <t>HIFZA AKRAM</t>
  </si>
  <si>
    <t>FARIYA BIBI</t>
  </si>
  <si>
    <t>TAYYABA GULL</t>
  </si>
  <si>
    <t>IQRA BIBI</t>
  </si>
  <si>
    <t>ZAINAB PERVAIZ</t>
  </si>
  <si>
    <t>SIDRA ASGHAR</t>
  </si>
  <si>
    <t>NAZISH KHUDABAKSH</t>
  </si>
  <si>
    <t>RIMSHA SALEEM</t>
  </si>
  <si>
    <t>MARYAM AKBAR</t>
  </si>
  <si>
    <t>LARAIB SULTAN</t>
  </si>
  <si>
    <t>RABIA ZAHID</t>
  </si>
  <si>
    <t>NOOR ABBAS BHATI</t>
  </si>
  <si>
    <t>UZMA ASIF</t>
  </si>
  <si>
    <t>SABA FATIMA</t>
  </si>
  <si>
    <t>AYESHA ABBASI</t>
  </si>
  <si>
    <t>NAILA AZIZ</t>
  </si>
  <si>
    <t>AQSA TAHIR</t>
  </si>
  <si>
    <t>MUSKAN</t>
  </si>
  <si>
    <t>MARYAM ZAHID</t>
  </si>
  <si>
    <t>FATIMA ASLAM</t>
  </si>
  <si>
    <t>AIMAN JAMIL</t>
  </si>
  <si>
    <t xml:space="preserve">SALIHA </t>
  </si>
  <si>
    <t>UME FARWA</t>
  </si>
  <si>
    <t>HADIA ARIF</t>
  </si>
  <si>
    <t>FAIZA SHAHID</t>
  </si>
  <si>
    <t>OMAIMA IJAZ</t>
  </si>
  <si>
    <t>ITRAT TARIQ</t>
  </si>
  <si>
    <t>TEHZEEB FATIMA</t>
  </si>
  <si>
    <t>MARIA RASHEED</t>
  </si>
  <si>
    <t>ARSHEEN RAZZAQ</t>
  </si>
  <si>
    <t>BASHASHA SADIQ</t>
  </si>
  <si>
    <t>DUA HANIF</t>
  </si>
  <si>
    <t>SAQIBA AQEEL</t>
  </si>
  <si>
    <t>AQSA BILAL</t>
  </si>
  <si>
    <t>HAFSA SHAFIQUE</t>
  </si>
  <si>
    <t>MANAHIL USMAN</t>
  </si>
  <si>
    <t>AMNA ZULFIQAR</t>
  </si>
  <si>
    <t>ZAHRA KHAN</t>
  </si>
  <si>
    <t>NADIA AZIZ</t>
  </si>
  <si>
    <t>WARISHA WAHEED</t>
  </si>
  <si>
    <t>SANIYA SALEEM</t>
  </si>
  <si>
    <t>DIYA ZAFAR</t>
  </si>
  <si>
    <t>EMAN TARIQ</t>
  </si>
  <si>
    <t>HABIBA KHAN</t>
  </si>
  <si>
    <t>UROOJ FATIMA</t>
  </si>
  <si>
    <t>ARSHIA KANWAL</t>
  </si>
  <si>
    <t>SHAIBA MUSTAFA</t>
  </si>
  <si>
    <t>AYESHA TAHIR</t>
  </si>
  <si>
    <t>AYESHA EIMAN</t>
  </si>
  <si>
    <t>ZAHRA SABIR</t>
  </si>
  <si>
    <t>MARYAM MEHMOOD</t>
  </si>
  <si>
    <t>TAYYABA NADEEM</t>
  </si>
  <si>
    <t>ESHA ALI</t>
  </si>
  <si>
    <t>SANA IJAZ</t>
  </si>
  <si>
    <t>ZOHA SADIQ</t>
  </si>
  <si>
    <t>AMNA NOOR</t>
  </si>
  <si>
    <t>HAFIZA UMEMA SALEEM</t>
  </si>
  <si>
    <t>NIDA JAVED</t>
  </si>
  <si>
    <t>ADEENA TARIQ</t>
  </si>
  <si>
    <t>ALIA</t>
  </si>
  <si>
    <t>NIMRA MANZOOR</t>
  </si>
  <si>
    <t>SAFOORA</t>
  </si>
  <si>
    <t>FATIMA ABDUL SATTAR</t>
  </si>
  <si>
    <t>EMAN GULL</t>
  </si>
  <si>
    <t>SIDR SHABIR</t>
  </si>
  <si>
    <t>SUHANA MALIK</t>
  </si>
  <si>
    <t>NABIA BIBI</t>
  </si>
  <si>
    <t>RUTBA AMIR</t>
  </si>
  <si>
    <t>MUNEEBA MAJEED</t>
  </si>
  <si>
    <t>MARIA ASLAM</t>
  </si>
  <si>
    <t>LAIBA MUMTAZ</t>
  </si>
  <si>
    <t>HANSA ASHIQ</t>
  </si>
  <si>
    <t>MEHREEN ALTAF</t>
  </si>
  <si>
    <t>IMAN ALI IJAZ</t>
  </si>
  <si>
    <t>AYESHA AKBAR</t>
  </si>
  <si>
    <t>LAIBA SAJJAD LODHI</t>
  </si>
  <si>
    <t>ASRA NAZIM</t>
  </si>
  <si>
    <t>ALISHBA IMRAN</t>
  </si>
  <si>
    <t>ANEISHA JAVED</t>
  </si>
  <si>
    <t>SYEDA EMAN FATIMA</t>
  </si>
  <si>
    <t>ALLAH RAKHI</t>
  </si>
  <si>
    <t>NOOR EMAN</t>
  </si>
  <si>
    <t>AFFIFA NAEEM</t>
  </si>
  <si>
    <t>AYESHA FAYYAZ</t>
  </si>
  <si>
    <t>MEHAK TANVEER</t>
  </si>
  <si>
    <t>KAINAT TABASSUM</t>
  </si>
  <si>
    <t>UMME AMAN</t>
  </si>
  <si>
    <t>IQRA TANVEER</t>
  </si>
  <si>
    <t>SONIA SAJJAD</t>
  </si>
  <si>
    <t>AMNA IMRAN</t>
  </si>
  <si>
    <t>KHANSA TAHIR</t>
  </si>
  <si>
    <t>NAWAL AHMAD</t>
  </si>
  <si>
    <t>ALISHA FAROOQ CHEEMA</t>
  </si>
  <si>
    <t>MISBAH NOOR</t>
  </si>
  <si>
    <t>FATIMA SAEED</t>
  </si>
  <si>
    <t>KIRAN</t>
  </si>
  <si>
    <t>ASMA SALEEM</t>
  </si>
  <si>
    <t>FAIZA ASLAM</t>
  </si>
  <si>
    <t>ZOHA FAISAL</t>
  </si>
  <si>
    <t>SABIHA KHALID</t>
  </si>
  <si>
    <t>MARYAM PARVEEN</t>
  </si>
  <si>
    <t>MISBAH KANWAL</t>
  </si>
  <si>
    <t>SANIA SAEED</t>
  </si>
  <si>
    <t>HAFSA AJMAL</t>
  </si>
  <si>
    <t>HUMAIRA BIBI</t>
  </si>
  <si>
    <t>WAJEEHA HASHIMI</t>
  </si>
  <si>
    <t>FAIZA SAEED</t>
  </si>
  <si>
    <t>SYEDA MNAHIL FATIMA</t>
  </si>
  <si>
    <t>AZRA BIBI</t>
  </si>
  <si>
    <t>NOOR FATIMA</t>
  </si>
  <si>
    <t>ALISHBA MAKKI</t>
  </si>
  <si>
    <t>UZMA ZAKIR</t>
  </si>
  <si>
    <t>IQRA SADIQ</t>
  </si>
  <si>
    <t>SHAKEELA TARIQ</t>
  </si>
  <si>
    <t>AFSHAN BIBI</t>
  </si>
  <si>
    <t>MALAIKA AHMED</t>
  </si>
  <si>
    <t>HALEEMA BIBI</t>
  </si>
  <si>
    <t>ZAHRA HASSAN</t>
  </si>
  <si>
    <t>FARIA RAFIQ</t>
  </si>
  <si>
    <t>ALMAS ZAHRA</t>
  </si>
  <si>
    <t>ZAINAB RAUF</t>
  </si>
  <si>
    <t>AMNA MUKHTAR</t>
  </si>
  <si>
    <t>MEHAK MUKHTAR</t>
  </si>
  <si>
    <t>MEHWISH BIBI</t>
  </si>
  <si>
    <t>MALAIKA SHAHID</t>
  </si>
  <si>
    <t>ZAINAB MUSHTAQ</t>
  </si>
  <si>
    <t>ALISHBA FATIMA</t>
  </si>
  <si>
    <t>GULSHAN ZAFAR</t>
  </si>
  <si>
    <t>ANISHA AJMAL</t>
  </si>
  <si>
    <t>NABIHA BILAL</t>
  </si>
  <si>
    <t>RIMSHA ZULFIQAR</t>
  </si>
  <si>
    <t>ALISHBA IQBAL</t>
  </si>
  <si>
    <t>SYEDA HIJAB ZAHRA SHAMSI</t>
  </si>
  <si>
    <t>ESHA IRFAN</t>
  </si>
  <si>
    <t>SIBGHA</t>
  </si>
  <si>
    <t>EMAN ALLAH DITTA</t>
  </si>
  <si>
    <t xml:space="preserve">HUMAIRA </t>
  </si>
  <si>
    <t>FATIMA ELLAHI</t>
  </si>
  <si>
    <t>AMINA ARSHAD</t>
  </si>
  <si>
    <t>ALISHBA NIAZ</t>
  </si>
  <si>
    <t>KAINAT</t>
  </si>
  <si>
    <t>SUMAIYA SARWAR</t>
  </si>
  <si>
    <t>Tayyaba Noor</t>
  </si>
  <si>
    <t>kinza qureshi</t>
  </si>
  <si>
    <t>Fine Arts</t>
  </si>
  <si>
    <t>Civics</t>
  </si>
  <si>
    <t>Education</t>
  </si>
  <si>
    <t>History</t>
  </si>
  <si>
    <t>Islamic studies Elective</t>
  </si>
  <si>
    <t>Persian</t>
  </si>
  <si>
    <t>Philosophy</t>
  </si>
  <si>
    <t>Saraiki</t>
  </si>
  <si>
    <t>Sociology</t>
  </si>
  <si>
    <t>Urdu Litr</t>
  </si>
  <si>
    <t>Home Economics</t>
  </si>
  <si>
    <t>Health &amp; Phyical Education</t>
  </si>
  <si>
    <t>Geography</t>
  </si>
  <si>
    <t>Library Science</t>
  </si>
  <si>
    <t>Psychology</t>
  </si>
  <si>
    <t>Arabic</t>
  </si>
  <si>
    <t>English Lit</t>
  </si>
  <si>
    <t>%age</t>
  </si>
  <si>
    <t>Sr. No.</t>
  </si>
  <si>
    <t>SADAF BIBI</t>
  </si>
  <si>
    <t>F. Sc-II (Arts)</t>
  </si>
  <si>
    <t>ANAM SALEEM</t>
  </si>
  <si>
    <t>ZAINAB MAI</t>
  </si>
  <si>
    <t>SOFIA ABID</t>
  </si>
  <si>
    <t>MUBARRAH ANWAR</t>
  </si>
  <si>
    <t>SHAHZAIB IBRAR</t>
  </si>
  <si>
    <t>IQRA UMERDIN</t>
  </si>
  <si>
    <t>MISBAH JAVED</t>
  </si>
  <si>
    <t>NATASHA RASHID</t>
  </si>
  <si>
    <t>SARA MUSTAFA</t>
  </si>
  <si>
    <t>FARAH IKRAM</t>
  </si>
  <si>
    <t>ANAMTA IKRAM</t>
  </si>
  <si>
    <t>AATIKA AYAZ</t>
  </si>
  <si>
    <t>SANA IMRAN</t>
  </si>
  <si>
    <t>ZUNAIRA SHOUKAT</t>
  </si>
  <si>
    <t>MALAIKA HASSAN</t>
  </si>
  <si>
    <t>MALAKIA ASHRAF</t>
  </si>
  <si>
    <t>LARAIB BIBI</t>
  </si>
  <si>
    <t>KHADIJA SHAHID</t>
  </si>
  <si>
    <t>JIA EJAZ</t>
  </si>
  <si>
    <t>MARYAM JAMIL</t>
  </si>
  <si>
    <t>JAVARIA RAFIQ</t>
  </si>
  <si>
    <t>HAFZA AFZAL</t>
  </si>
  <si>
    <t>DUA IJAZ</t>
  </si>
  <si>
    <t>MAHAM DUA</t>
  </si>
  <si>
    <t>HIJAB ZAHRA</t>
  </si>
  <si>
    <t>MAHJABEEN JAMEEL</t>
  </si>
  <si>
    <t>MEHAK NAWAB</t>
  </si>
  <si>
    <t>DUA KHALID</t>
  </si>
  <si>
    <t>KIRAN BIBI</t>
  </si>
  <si>
    <t>TAYYABA ABID</t>
  </si>
  <si>
    <t>IQRA RAZZAQ</t>
  </si>
  <si>
    <t>SHEHLA BIBI</t>
  </si>
  <si>
    <t>haania Nadeem</t>
  </si>
  <si>
    <t>HAFIZ AFREEN SIRAJ</t>
  </si>
  <si>
    <t>Fariya Rafique</t>
  </si>
  <si>
    <t>NIMRA BASHEER</t>
  </si>
  <si>
    <t>mahnoor</t>
  </si>
  <si>
    <t>LAIBA SAGHEER</t>
  </si>
  <si>
    <t>ALISHBA HUSSAIN</t>
  </si>
  <si>
    <t>HUSNA</t>
  </si>
  <si>
    <t>FATIMA  SHABBIR</t>
  </si>
  <si>
    <t>DUA ZAINAB</t>
  </si>
  <si>
    <t>RABIA SARFARAZ</t>
  </si>
  <si>
    <t>LAIBA ZAHID</t>
  </si>
  <si>
    <t>ZAINAB ABID</t>
  </si>
  <si>
    <t>LAIBA GHAFFAR</t>
  </si>
  <si>
    <t>AYESHA ARSHAD</t>
  </si>
  <si>
    <t>KAINAT BIBI</t>
  </si>
  <si>
    <t>SAKEENA MURTAZA</t>
  </si>
  <si>
    <t>Shanzay Khalique Khan</t>
  </si>
  <si>
    <t>AMNA</t>
  </si>
  <si>
    <t>AYESHA DILSHAD</t>
  </si>
  <si>
    <t>WARDA BINTE ABDULLAH</t>
  </si>
  <si>
    <t>MAHNOOR ARSHAD</t>
  </si>
  <si>
    <t>ANAMTA IQBAL</t>
  </si>
  <si>
    <t>TEHREEM KHALD</t>
  </si>
  <si>
    <t>UFRA AJMAL</t>
  </si>
  <si>
    <t>ARFA BATOOL</t>
  </si>
  <si>
    <t>AMNA ATIQ</t>
  </si>
  <si>
    <t>FATIMA NADEEM</t>
  </si>
  <si>
    <t>MARZIA ZAHRA</t>
  </si>
  <si>
    <t>UM-E-AYMAN</t>
  </si>
  <si>
    <t>AREEBA MURTAZA</t>
  </si>
  <si>
    <t>ZAINAB IRFAN</t>
  </si>
  <si>
    <t>SYEDA ARIJ BATOOL</t>
  </si>
  <si>
    <t>SAMRA BATOOL</t>
  </si>
  <si>
    <t>HAMNA KHAN</t>
  </si>
  <si>
    <t>NANCY TARIQ</t>
  </si>
  <si>
    <t>MEHAK FATIMA</t>
  </si>
  <si>
    <t>ALISHA</t>
  </si>
  <si>
    <t>RAMEEN</t>
  </si>
  <si>
    <t>MUSFIRA IMRAN</t>
  </si>
  <si>
    <t>NIMRA ABDUL LATIF</t>
  </si>
  <si>
    <t>ASMARA ASGHAR</t>
  </si>
  <si>
    <t>ZULAKHA AROOJ</t>
  </si>
  <si>
    <t>ALISHMA AKBAR</t>
  </si>
  <si>
    <t>JAWARIA AKMAL</t>
  </si>
  <si>
    <t>KALSOOM</t>
  </si>
  <si>
    <t>SIDRA ASHRAF</t>
  </si>
  <si>
    <t>ALEESHA BIBI</t>
  </si>
  <si>
    <t>FATIMA BIBI</t>
  </si>
  <si>
    <t>BREERA</t>
  </si>
  <si>
    <t>LARAIB NAEEM</t>
  </si>
  <si>
    <t>MALAIKA ZAHID</t>
  </si>
  <si>
    <t>UMME UMAIMA ASIF</t>
  </si>
  <si>
    <t>IQRA AKHTAR</t>
  </si>
  <si>
    <t>MARYAM AMAN</t>
  </si>
  <si>
    <t>AROOJ IMRAN</t>
  </si>
  <si>
    <t>FATIMA KHALIL</t>
  </si>
  <si>
    <t>MANAHIL ALI</t>
  </si>
  <si>
    <t>FATIMA NOOR</t>
  </si>
  <si>
    <t>LAIBA HAROON</t>
  </si>
  <si>
    <t>ZOYA ZAHID</t>
  </si>
  <si>
    <t>ATKA AHSAN</t>
  </si>
  <si>
    <t>ZUNAIRA RAHEEL</t>
  </si>
  <si>
    <t>TANZEELA NADEEM</t>
  </si>
  <si>
    <t>SADIA NOOR</t>
  </si>
  <si>
    <t>ZOHA MEHMOOD</t>
  </si>
  <si>
    <t>FARINA NAWAZ</t>
  </si>
  <si>
    <t>AROOBA ABID</t>
  </si>
  <si>
    <t>SAWAIRA</t>
  </si>
  <si>
    <t>ZAINAB AMIR</t>
  </si>
  <si>
    <t>EISHA ALAM</t>
  </si>
  <si>
    <t>MEENA QURAISHI</t>
  </si>
  <si>
    <t>AREEBA ASLAM</t>
  </si>
  <si>
    <t>SUMAYYA FIAZ</t>
  </si>
  <si>
    <t>NUSAIBA BINT-E-KHALID</t>
  </si>
  <si>
    <t>ZAINAB SHEHZADI</t>
  </si>
  <si>
    <t>KHADIJA MOUZZAM</t>
  </si>
  <si>
    <t>AYESHA RASHID</t>
  </si>
  <si>
    <t>HOOR-UL-AIN</t>
  </si>
  <si>
    <t>MUNAZZA BIBI</t>
  </si>
  <si>
    <t>TANIA</t>
  </si>
  <si>
    <t>BAREERA</t>
  </si>
  <si>
    <t>ASSAWAR USMAN</t>
  </si>
  <si>
    <t>WAJEEHA SHAHID</t>
  </si>
  <si>
    <t>SABEEN ALI</t>
  </si>
  <si>
    <t>KHADIJA SOMRO</t>
  </si>
  <si>
    <t xml:space="preserve">ZAINAB ABDULLAH </t>
  </si>
  <si>
    <t>Shabana Atta Muhammad</t>
  </si>
  <si>
    <t>FIZA BANO HANIF</t>
  </si>
  <si>
    <t>TAYYABA SAFDAR</t>
  </si>
  <si>
    <t>RABIA BIBI</t>
  </si>
  <si>
    <t>ASHFA KHAN</t>
  </si>
  <si>
    <t>KEHKASHAN IBRAR</t>
  </si>
  <si>
    <t>SHANZA IMRAN</t>
  </si>
  <si>
    <t>NAYAB FATIMA</t>
  </si>
  <si>
    <t>IQRA MEHBOOB</t>
  </si>
  <si>
    <t>SYEDA SANIA ZAHRA</t>
  </si>
  <si>
    <t>AZKA FATIMA</t>
  </si>
  <si>
    <t>SANIYA MUJEEB</t>
  </si>
  <si>
    <t>SUMMIYA AKHTAR</t>
  </si>
  <si>
    <t>NAVEERA AKHTAR</t>
  </si>
  <si>
    <t>SAIMA MUMTAZ</t>
  </si>
  <si>
    <t>AYESHA FIAZ</t>
  </si>
  <si>
    <t>AREEBA BIBI</t>
  </si>
  <si>
    <t>ADILA FATIMA</t>
  </si>
  <si>
    <t>ALEENA BASHIR</t>
  </si>
  <si>
    <t>MAHNOOR TARIQ</t>
  </si>
  <si>
    <t>ANZAL BILAL</t>
  </si>
  <si>
    <t>SHAHZADI GUL</t>
  </si>
  <si>
    <t>KAINAT KHALID</t>
  </si>
  <si>
    <t>ANZA KHALIL</t>
  </si>
  <si>
    <t>Sahabzadi Zill e Rahmat</t>
  </si>
  <si>
    <t>MEHAK</t>
  </si>
  <si>
    <t>AYESHA KANWAL</t>
  </si>
  <si>
    <t>MADIHA ARIF</t>
  </si>
  <si>
    <t>HIRA SIDDIQUE</t>
  </si>
  <si>
    <t>NISHA JABBAR</t>
  </si>
  <si>
    <t>AMMARA NAEEM</t>
  </si>
  <si>
    <t>SARA RAB NAWAZ</t>
  </si>
  <si>
    <t>RUBAB TAHREEM</t>
  </si>
  <si>
    <t>AIMAN WAHEED</t>
  </si>
  <si>
    <t>AQSA BATOOL</t>
  </si>
  <si>
    <t>ESHA IDREES</t>
  </si>
  <si>
    <t>HINA HAMEED</t>
  </si>
  <si>
    <t>SYEDA DUA IRFAN</t>
  </si>
  <si>
    <t>TAYYIBA ABID</t>
  </si>
  <si>
    <t>MUNIBA RAZA</t>
  </si>
  <si>
    <t>KHADIJA ZAHID</t>
  </si>
  <si>
    <t>NOSHEEN RASHEED</t>
  </si>
  <si>
    <t>LAIBA NOOR</t>
  </si>
  <si>
    <t>KHANSA ZAMURD</t>
  </si>
  <si>
    <t>IQRA HASSAN</t>
  </si>
  <si>
    <t>KHULA HAFFIZ</t>
  </si>
  <si>
    <t>HAJRA</t>
  </si>
  <si>
    <t>AREEHA HANEEF</t>
  </si>
  <si>
    <t>AMNA HANEEF</t>
  </si>
  <si>
    <t>AYESHA MAQBOOL</t>
  </si>
  <si>
    <t>MARYAM AHMED</t>
  </si>
  <si>
    <t>AIZA IQBAL</t>
  </si>
  <si>
    <t>IQRA MANZOOR</t>
  </si>
  <si>
    <t>AMBER BINT KHALID</t>
  </si>
  <si>
    <t>SABA BIBI</t>
  </si>
  <si>
    <t>HUSNA BATOOL</t>
  </si>
  <si>
    <t>UMAIMA HASHIM</t>
  </si>
  <si>
    <t>MONIKA</t>
  </si>
  <si>
    <t>AIMAN BIBI</t>
  </si>
  <si>
    <t>SIDRA ASLAM</t>
  </si>
  <si>
    <t>RQUIYA YASEEN</t>
  </si>
  <si>
    <t>ANAM MUSTAQ</t>
  </si>
  <si>
    <t>AREEBA NAEEM</t>
  </si>
  <si>
    <t>MEHREEN FATIMA</t>
  </si>
  <si>
    <t>ZOYA FATIMA</t>
  </si>
  <si>
    <t>SAMRA SHAHID</t>
  </si>
  <si>
    <t>ALIZA RIAZ</t>
  </si>
  <si>
    <t>AMNA KHURSHEED</t>
  </si>
  <si>
    <t>EMAN FAROOQ</t>
  </si>
  <si>
    <t>MALIHA LATIF</t>
  </si>
  <si>
    <t>KAINAT FAROOQ</t>
  </si>
  <si>
    <t>SIBGHA SHAHID</t>
  </si>
  <si>
    <t>SUNDAS SAEED</t>
  </si>
  <si>
    <t>LAIBA HANIF</t>
  </si>
  <si>
    <t>ALISHBA KHALID</t>
  </si>
  <si>
    <t>MUBASHRA MUNEER</t>
  </si>
  <si>
    <t>SAMIYA IQBAL</t>
  </si>
  <si>
    <t>ALINA BIBI</t>
  </si>
  <si>
    <t>ESHA BATOOL</t>
  </si>
  <si>
    <t>FATIMA RAMZAN</t>
  </si>
  <si>
    <t>UZMA BIBI</t>
  </si>
  <si>
    <t>IFRA TEHREEM</t>
  </si>
  <si>
    <t>ROMAISA HAMEED</t>
  </si>
  <si>
    <t>MARYAM KHAN</t>
  </si>
  <si>
    <t>SYEDA ZAITOON BIBI</t>
  </si>
  <si>
    <t>MAHNOOR EJAZ</t>
  </si>
  <si>
    <t>SUHANA MUJEEB</t>
  </si>
  <si>
    <t>AIMAN ASLAM</t>
  </si>
  <si>
    <t>MUNIBA HABIB</t>
  </si>
  <si>
    <t>SADIA SAJID</t>
  </si>
  <si>
    <t>SANEHA SHOUKAT</t>
  </si>
  <si>
    <t>HAFSA MUJAHID</t>
  </si>
  <si>
    <t>FATIMA ALI</t>
  </si>
  <si>
    <t>MUNAZZA HAROON</t>
  </si>
  <si>
    <t>AYESHA NAWAZ</t>
  </si>
  <si>
    <t>JAWERIA FAYYAZ</t>
  </si>
  <si>
    <t>UROOJ BUSHRA</t>
  </si>
  <si>
    <t>AQSA ASIF</t>
  </si>
  <si>
    <t>TAHREEM KHALID</t>
  </si>
  <si>
    <t>ASMA MAJEED</t>
  </si>
  <si>
    <t>MISBAH IQBAL</t>
  </si>
  <si>
    <t>RABAIL ZAHRA</t>
  </si>
  <si>
    <t>SAMIA RAZIQ</t>
  </si>
  <si>
    <t>HOOREEN FATIMA</t>
  </si>
  <si>
    <t>NADIA NASIR</t>
  </si>
  <si>
    <t>AYESHA ABDULLAH</t>
  </si>
  <si>
    <t>LAIBA RASHID</t>
  </si>
  <si>
    <t>ALISHA RAZ</t>
  </si>
  <si>
    <t>ALISHA BIBI</t>
  </si>
  <si>
    <t>ANSA BUKHARI</t>
  </si>
  <si>
    <t>ZAINAB ASHIQ</t>
  </si>
  <si>
    <t>HAMNA MOHSIN</t>
  </si>
  <si>
    <t>UMME - HANI</t>
  </si>
  <si>
    <t>BAKHTAWAR BIBI</t>
  </si>
  <si>
    <t>AQSA UMER</t>
  </si>
  <si>
    <t>HAFIZA RAMZAN</t>
  </si>
  <si>
    <t>ANAM YASEEN</t>
  </si>
  <si>
    <t>MAH NOOR ARIF</t>
  </si>
  <si>
    <t>SUMMERA SADIQ</t>
  </si>
  <si>
    <t>MISHAL AZAM</t>
  </si>
  <si>
    <t>SUMAYA SADIQ</t>
  </si>
  <si>
    <t>EMAN ASLAM</t>
  </si>
  <si>
    <t>SAMAVIA ASIF</t>
  </si>
  <si>
    <t>HAMNA MAJEED</t>
  </si>
  <si>
    <t>AREEBA ASHRAF</t>
  </si>
  <si>
    <t>EMAN ZAHID</t>
  </si>
  <si>
    <t>ALISHBA QURBAN</t>
  </si>
  <si>
    <t>MUSSARAT BIBI</t>
  </si>
  <si>
    <t>DUA AHMAD</t>
  </si>
  <si>
    <t>SHAHIDA KHAN</t>
  </si>
  <si>
    <t>LARAIB ABID</t>
  </si>
  <si>
    <t>SHANZA KHAN</t>
  </si>
  <si>
    <t>MARIA MUNIR</t>
  </si>
  <si>
    <t>ALIZA BIBI</t>
  </si>
  <si>
    <t>JAMILA GHAFFAR</t>
  </si>
  <si>
    <t>AMNA MUJEEB</t>
  </si>
  <si>
    <t>LAIBA AMJAD</t>
  </si>
  <si>
    <t>SABA RAB NAWAZ</t>
  </si>
  <si>
    <t>MAIDA MALIK</t>
  </si>
  <si>
    <t>MUNEEZA MUJAHID</t>
  </si>
  <si>
    <t>ALISHBA MALIK</t>
  </si>
  <si>
    <t>AQSA BIBI</t>
  </si>
  <si>
    <t>IRAM AMEEN</t>
  </si>
  <si>
    <t>HALEEMA ASGHAR</t>
  </si>
  <si>
    <t>LINTA KAREEM</t>
  </si>
  <si>
    <t>khola Sajid</t>
  </si>
  <si>
    <t>KISHWAR GHAFFAR</t>
  </si>
  <si>
    <t>UMME HABIBA</t>
  </si>
  <si>
    <t>Bushra Saif</t>
  </si>
  <si>
    <t>AROOSHA KHALIL</t>
  </si>
  <si>
    <t>AYESHA BATOOL</t>
  </si>
  <si>
    <t>UMM-E-HANI</t>
  </si>
  <si>
    <t>Zainab Usman</t>
  </si>
  <si>
    <t>Ammara Khan</t>
  </si>
  <si>
    <t>FIZA SHAHID</t>
  </si>
  <si>
    <t>SYEDA MINZA</t>
  </si>
  <si>
    <t>MARYAM ISHFAQ</t>
  </si>
  <si>
    <t>FARZEEN SAJID</t>
  </si>
  <si>
    <t>SAHIBA GUL</t>
  </si>
  <si>
    <t>Yashfa Aqeel</t>
  </si>
  <si>
    <t>Govt. Graduate College(W) DMR, Bahawalpur</t>
  </si>
  <si>
    <t>Result Report second Year</t>
  </si>
  <si>
    <t>December Test Result Report Second Year</t>
  </si>
  <si>
    <t>Subject Wise</t>
  </si>
  <si>
    <t>Group Wise</t>
  </si>
  <si>
    <t>Subject</t>
  </si>
  <si>
    <t>Total</t>
  </si>
  <si>
    <t>Appeared</t>
  </si>
  <si>
    <t>Percentage</t>
  </si>
  <si>
    <t>English</t>
  </si>
  <si>
    <t>Pre-Medical</t>
  </si>
  <si>
    <t>Pre-Engineering</t>
  </si>
  <si>
    <t>Pak-Studies</t>
  </si>
  <si>
    <t>G-Science</t>
  </si>
  <si>
    <t>Tarjuma Quran</t>
  </si>
  <si>
    <t>Arts</t>
  </si>
  <si>
    <t>Computer</t>
  </si>
  <si>
    <t>Islamiat Elective</t>
  </si>
  <si>
    <t>Health &amp; Phy-Edu</t>
  </si>
  <si>
    <t>geography</t>
  </si>
  <si>
    <t>Urdu Lit</t>
  </si>
  <si>
    <t>persian</t>
  </si>
  <si>
    <t>philosophy</t>
  </si>
  <si>
    <t>1st year Result</t>
  </si>
  <si>
    <t>Oct Test</t>
  </si>
  <si>
    <t>Dec Test</t>
  </si>
  <si>
    <t>Atendence</t>
  </si>
  <si>
    <t>Total Student Fined</t>
  </si>
  <si>
    <t>Fined</t>
  </si>
  <si>
    <t>Name of Absent and fail subjects</t>
  </si>
  <si>
    <t>October Test Result</t>
  </si>
  <si>
    <t>December Test Result</t>
  </si>
  <si>
    <t>Amna Arshad</t>
  </si>
  <si>
    <t>Board result</t>
  </si>
  <si>
    <t>Malaika</t>
  </si>
  <si>
    <t>A</t>
  </si>
  <si>
    <t xml:space="preserve">Second Year Pre-Board Result </t>
  </si>
  <si>
    <t>Govt. Graduate college(W), Dubai Mahal Road ,Bahawalpur</t>
  </si>
  <si>
    <t>ZAINAB KHAWAR</t>
  </si>
  <si>
    <t>PRE MED</t>
  </si>
  <si>
    <t>ZARA QASIM</t>
  </si>
  <si>
    <t>MERAB TAHIR</t>
  </si>
  <si>
    <t>DUA</t>
  </si>
  <si>
    <t>AQSA TARIQ</t>
  </si>
  <si>
    <t>LARAIB SABIR</t>
  </si>
  <si>
    <t>HAFSA SHAHID</t>
  </si>
  <si>
    <t>ABRISH HANIF</t>
  </si>
  <si>
    <t>NIDA KHAN</t>
  </si>
  <si>
    <t>ALIYA HUSSAIN</t>
  </si>
  <si>
    <t>RAFIA ADIL</t>
  </si>
  <si>
    <t>ZAINAB BIBI</t>
  </si>
  <si>
    <t>S</t>
  </si>
  <si>
    <t>SYEDA DUA DILSHAD</t>
  </si>
  <si>
    <t>NIDA ABDUR REHMAN</t>
  </si>
  <si>
    <t>HAMNA YASIR</t>
  </si>
  <si>
    <t>MAMOONA BILAL</t>
  </si>
  <si>
    <t>SUMAIYAH ABBASI</t>
  </si>
  <si>
    <t>MARYAM YOUSAF</t>
  </si>
  <si>
    <t>AQSA FATIMA</t>
  </si>
  <si>
    <t>HUSNA YOUNIS</t>
  </si>
  <si>
    <t>KASHEEN</t>
  </si>
  <si>
    <t>MARIYAM NASEER</t>
  </si>
  <si>
    <t>LAIBA BILAL</t>
  </si>
  <si>
    <t>MANAHIL FATIMA</t>
  </si>
  <si>
    <t>S.DURAIN FATIMA</t>
  </si>
  <si>
    <t>AREEHA SALEEM</t>
  </si>
  <si>
    <t>SANIA NOOR</t>
  </si>
  <si>
    <t>RAHMAT FATIMA</t>
  </si>
  <si>
    <t>LINTA</t>
  </si>
  <si>
    <t>MAHNOOR NASIR</t>
  </si>
  <si>
    <t>HAFSA HASHMI</t>
  </si>
  <si>
    <t>AIZA KHAN</t>
  </si>
  <si>
    <t>HAFSA NASIR RAO</t>
  </si>
  <si>
    <t>HAMNA</t>
  </si>
  <si>
    <t>ZAINAB ZAIN</t>
  </si>
  <si>
    <t>MEERAB SHAFIQUE</t>
  </si>
  <si>
    <t>MAHEEN FAROOQ</t>
  </si>
  <si>
    <t>MUNIBA SALAH UD DIN</t>
  </si>
  <si>
    <t>MOMNA MAZHAR</t>
  </si>
  <si>
    <t>ATIQA</t>
  </si>
  <si>
    <t>ABEERA AKMAL</t>
  </si>
  <si>
    <t>TAYYABA RASHID</t>
  </si>
  <si>
    <t>SANIKA YOUSAF</t>
  </si>
  <si>
    <t>ZAINAB YOUSAF</t>
  </si>
  <si>
    <t>FARIA BIBI</t>
  </si>
  <si>
    <t>IFRA BIBI</t>
  </si>
  <si>
    <t>RAINA ZAHID</t>
  </si>
  <si>
    <t>SYEDA HIJAB BIBI</t>
  </si>
  <si>
    <t>SYEDA MARIA BIBI</t>
  </si>
  <si>
    <t>SAMAN RASHID</t>
  </si>
  <si>
    <t>USWAH JAVED</t>
  </si>
  <si>
    <t>MAHIK ZAHRA</t>
  </si>
  <si>
    <t>NOOR UL AIN</t>
  </si>
  <si>
    <t>MEHAK SAJID</t>
  </si>
  <si>
    <t>ZUNAIRA SHEHZADI</t>
  </si>
  <si>
    <t>ZAINAB HABIB</t>
  </si>
  <si>
    <t>MAHNOOR LODHI</t>
  </si>
  <si>
    <t>SYEDA MAHAM BUKHARI</t>
  </si>
  <si>
    <t>AJWA BIBI</t>
  </si>
  <si>
    <t>BISMA AKHTAR</t>
  </si>
  <si>
    <t>SHAISTA SHAFIQUE</t>
  </si>
  <si>
    <t>SUMAN FATIMA KHAN</t>
  </si>
  <si>
    <t>HAFSA NAVEED</t>
  </si>
  <si>
    <t>AYESHA ATTA</t>
  </si>
  <si>
    <t>HAFSA AFZAL</t>
  </si>
  <si>
    <t>MUQADAS IQBAL</t>
  </si>
  <si>
    <t>MUBASHARA JAVAID</t>
  </si>
  <si>
    <t>EMAN ANSARI</t>
  </si>
  <si>
    <t>MAHAM TANVEER</t>
  </si>
  <si>
    <t>AIMAN TARIQ</t>
  </si>
  <si>
    <t>SUMAIRA ANWAAR</t>
  </si>
  <si>
    <t>MARYAM SADEEQA</t>
  </si>
  <si>
    <t>WAJEEHA HAIDER</t>
  </si>
  <si>
    <t>NIDA KHADIM</t>
  </si>
  <si>
    <t>DUA AZIZ</t>
  </si>
  <si>
    <t>PARSA MALIK</t>
  </si>
  <si>
    <t>MAHAJABEEN KALSOOM</t>
  </si>
  <si>
    <t>MUQADAS MALIK</t>
  </si>
  <si>
    <t>SAWERA</t>
  </si>
  <si>
    <t>NEHA TAHIR</t>
  </si>
  <si>
    <t>ASMA ABBAS</t>
  </si>
  <si>
    <t>NEELAM BIBI</t>
  </si>
  <si>
    <t>NAINA KHAN</t>
  </si>
  <si>
    <t>FAREENA SAJJAD</t>
  </si>
  <si>
    <t>MAHEEN IRFAN</t>
  </si>
  <si>
    <t>LARAIB ALI</t>
  </si>
  <si>
    <t>AYZA SHAKEEL</t>
  </si>
  <si>
    <t>SADIA FAHEEM</t>
  </si>
  <si>
    <t>HAFIZA MOMNA NOOR</t>
  </si>
  <si>
    <t>LAIBA NAEEM</t>
  </si>
  <si>
    <t>SANA</t>
  </si>
  <si>
    <t>DUA MUKHTAR</t>
  </si>
  <si>
    <t>ESHA SHAHZAD</t>
  </si>
  <si>
    <t>ARZOO KHAN</t>
  </si>
  <si>
    <t>JAVERIA AKHTAR</t>
  </si>
  <si>
    <t>SANIA SIRAJ</t>
  </si>
  <si>
    <t>ROMAISA AMAN</t>
  </si>
  <si>
    <t>FATIMA JUNAID</t>
  </si>
  <si>
    <t>MEHSOON SAWEERA</t>
  </si>
  <si>
    <t>ESHA ASLAM</t>
  </si>
  <si>
    <t>RABIA SHAFIQUE</t>
  </si>
  <si>
    <t>ZAHRA WASEEM</t>
  </si>
  <si>
    <t>SANA SABIR</t>
  </si>
  <si>
    <t>SEERAT FATIMA</t>
  </si>
  <si>
    <t>ZOHA HAROON</t>
  </si>
  <si>
    <t>MUQADDAS ZAMEER</t>
  </si>
  <si>
    <t>AQSA AJMAL</t>
  </si>
  <si>
    <t>SYEDA MARYAM AMJAD</t>
  </si>
  <si>
    <t>ISHRAT FATIMA</t>
  </si>
  <si>
    <t>KHADIJA SAJJAD</t>
  </si>
  <si>
    <t>AYESHA ABDUL HAKEEM</t>
  </si>
  <si>
    <t>AYESHA BILAL</t>
  </si>
  <si>
    <t>ZAINAB SHAHID</t>
  </si>
  <si>
    <t>TAYYABA</t>
  </si>
  <si>
    <t>ASFA HAMID</t>
  </si>
  <si>
    <t>SHEEZA NOOR</t>
  </si>
  <si>
    <t>BAKHTAWAR</t>
  </si>
  <si>
    <t>RABAIL ABBASI</t>
  </si>
  <si>
    <t>AREEBA KHAN</t>
  </si>
  <si>
    <t>ASIA NOREEN</t>
  </si>
  <si>
    <t>AZKA KANWAL</t>
  </si>
  <si>
    <t>ZAINAB UMER</t>
  </si>
  <si>
    <t>RAFIA KOUSAR</t>
  </si>
  <si>
    <t>MARIA SAEED</t>
  </si>
  <si>
    <t>ALISHBA SHABBIR</t>
  </si>
  <si>
    <t>FILZA ZAINAB ALAM</t>
  </si>
  <si>
    <t>ABIHA EMAAN</t>
  </si>
  <si>
    <t>SONIA BIBI</t>
  </si>
  <si>
    <t>HAREEM ALI</t>
  </si>
  <si>
    <t>HADIA FATIMA</t>
  </si>
  <si>
    <t>OMAIMA MUJTABA</t>
  </si>
  <si>
    <t>RABIA MEHBOOB</t>
  </si>
  <si>
    <t>AYMAN AFZAAL</t>
  </si>
  <si>
    <t>TAZEEN FATIMA</t>
  </si>
  <si>
    <t>HIRA SAJJAD</t>
  </si>
  <si>
    <t>TAHIRA SIDDIQUE</t>
  </si>
  <si>
    <t>MARIA GHULAM</t>
  </si>
  <si>
    <t>MAHNOOR QAMAR</t>
  </si>
  <si>
    <t>ALIZA FATIMA</t>
  </si>
  <si>
    <t>SYEDA FARWA BATOOL</t>
  </si>
  <si>
    <t>AEMAN YASIN</t>
  </si>
  <si>
    <t>LAIBA MUSHTAQ</t>
  </si>
  <si>
    <t>BUSHRA FATIMA</t>
  </si>
  <si>
    <t>MARIYUM JAVED</t>
  </si>
  <si>
    <t>BUSHRA KAREEM</t>
  </si>
  <si>
    <t>ASMA TAHIR</t>
  </si>
  <si>
    <t>ANAMTA BINT E RASHID</t>
  </si>
  <si>
    <t>UMMAIMA BIBI</t>
  </si>
  <si>
    <t>TAHREEM FATIMA</t>
  </si>
  <si>
    <t>BAKHTAWAR NAAZ</t>
  </si>
  <si>
    <t>ZAINAB</t>
  </si>
  <si>
    <t>LARAIB</t>
  </si>
  <si>
    <t>FIZA SADIQ</t>
  </si>
  <si>
    <t>HUMAIRA SHAHID</t>
  </si>
  <si>
    <t>a</t>
  </si>
  <si>
    <t>SUMANA</t>
  </si>
  <si>
    <t>UDAIMA</t>
  </si>
  <si>
    <t>SEHAR ASGHAR</t>
  </si>
  <si>
    <t>BISMA AYUB</t>
  </si>
  <si>
    <t>AQSA NOOR</t>
  </si>
  <si>
    <t>AYESHA PASHA</t>
  </si>
  <si>
    <t>AREEBA FAKHAR</t>
  </si>
  <si>
    <t>KASHAF AROOJ</t>
  </si>
  <si>
    <t>ANMOL AKRAM</t>
  </si>
  <si>
    <t>ALISHBA ISMAIL</t>
  </si>
  <si>
    <t>MARIYUM SATTAR</t>
  </si>
  <si>
    <t>AMNA NASIR</t>
  </si>
  <si>
    <t>KIRAN GHAFFAR</t>
  </si>
  <si>
    <t>HINA HASSAN</t>
  </si>
  <si>
    <t>MEERAB KHAN</t>
  </si>
  <si>
    <t>FATIMA TARIQ</t>
  </si>
  <si>
    <t>HANIYA BASHIR</t>
  </si>
  <si>
    <t>AYESHA RANI</t>
  </si>
  <si>
    <t>SIBGHA SAFDAR</t>
  </si>
  <si>
    <t>MISHAL KAMRAN</t>
  </si>
  <si>
    <t>MASA</t>
  </si>
  <si>
    <t>MUZNA</t>
  </si>
  <si>
    <t>SHUGUFTA</t>
  </si>
  <si>
    <t>SANIA JAVED</t>
  </si>
  <si>
    <t>TEHREEM ZAFIR</t>
  </si>
  <si>
    <t>MARIA NASIR</t>
  </si>
  <si>
    <t>UMAIMA BIBI</t>
  </si>
  <si>
    <t>MAILAIKA NOOR</t>
  </si>
  <si>
    <t>SABIQA FATIMA</t>
  </si>
  <si>
    <t>SHABANA BIBI</t>
  </si>
  <si>
    <t>ABRISH SOHAIL</t>
  </si>
  <si>
    <t>MUQADDAS</t>
  </si>
  <si>
    <t>NEHDIA REHAN</t>
  </si>
  <si>
    <t>SYEDA AREEBA FATIMA</t>
  </si>
  <si>
    <t>FATMA SHIFIQ</t>
  </si>
  <si>
    <t>SAWERA MAAN</t>
  </si>
  <si>
    <t>ANSALA SAJJAD</t>
  </si>
  <si>
    <t>BUSHRA FALAK</t>
  </si>
  <si>
    <t>NAHEED ARSHID</t>
  </si>
  <si>
    <t>ZUNAIRA BIBI</t>
  </si>
  <si>
    <t>BAKHTAWAR IQBAL</t>
  </si>
  <si>
    <t>FATIMA ILYAS</t>
  </si>
  <si>
    <t>Alishba Mujtaba</t>
  </si>
  <si>
    <t>Shanzay Khokhar</t>
  </si>
  <si>
    <t>DUA AHMED</t>
  </si>
  <si>
    <t>GEN SC</t>
  </si>
  <si>
    <t>AYESHA KHAN</t>
  </si>
  <si>
    <t>KHANSA SHABBIR</t>
  </si>
  <si>
    <t>ADEEBA BIBI</t>
  </si>
  <si>
    <t>HUSSNA ASAD</t>
  </si>
  <si>
    <t>SYEDA HADIA KAZMI</t>
  </si>
  <si>
    <t>MUQADAS</t>
  </si>
  <si>
    <t>AMINA TAHIR</t>
  </si>
  <si>
    <t>SIDRA TUL MUNTAHA</t>
  </si>
  <si>
    <t>DUA FAYYAZ</t>
  </si>
  <si>
    <t>ALISHBA SHAFIQ</t>
  </si>
  <si>
    <t>HUSNA SULAIMAN</t>
  </si>
  <si>
    <t>RAFIA TARIQ</t>
  </si>
  <si>
    <t>IQRA ASLAM</t>
  </si>
  <si>
    <t>DUA NOOR</t>
  </si>
  <si>
    <t>IQRA KHALIL</t>
  </si>
  <si>
    <t>JAVERIA JAVAID</t>
  </si>
  <si>
    <t>HAFSA WAHEED</t>
  </si>
  <si>
    <t>FATIMA TUL ZAHRA</t>
  </si>
  <si>
    <t>ABRISH ALTAF</t>
  </si>
  <si>
    <t>EMAAN FATIMA</t>
  </si>
  <si>
    <t>SHERISH MANZOOR</t>
  </si>
  <si>
    <t>HAJRA RASHEED KHARAL</t>
  </si>
  <si>
    <t>Samreen Tariq</t>
  </si>
  <si>
    <t>Wania Noreed</t>
  </si>
  <si>
    <t>Bushra Bibi</t>
  </si>
  <si>
    <t>Aliza Shahbaz</t>
  </si>
  <si>
    <t>Maryam Bibi</t>
  </si>
  <si>
    <t>Sabahat Ameen</t>
  </si>
  <si>
    <t>Zainab Farooq</t>
  </si>
  <si>
    <t>Fatima Bibi</t>
  </si>
  <si>
    <t>Bushra Shafqat</t>
  </si>
  <si>
    <t>Hijab Fayyaz</t>
  </si>
  <si>
    <t>Umaima Rafiq</t>
  </si>
  <si>
    <t>Noor Hasnain Rehmani</t>
  </si>
  <si>
    <t>Iqra Fatima</t>
  </si>
  <si>
    <t>Hiba Fatima</t>
  </si>
  <si>
    <t>Musfira Iftikhar</t>
  </si>
  <si>
    <t>Javeria Sardar</t>
  </si>
  <si>
    <t>Khadija Tul Kubra</t>
  </si>
  <si>
    <t>Umme Hani Shahid</t>
  </si>
  <si>
    <t>Mahnoor</t>
  </si>
  <si>
    <t>Misbha NOOR</t>
  </si>
  <si>
    <t>Fatima Tahir Javaid</t>
  </si>
  <si>
    <t>Umaima Shokat</t>
  </si>
  <si>
    <t>Uzma Qureshi</t>
  </si>
  <si>
    <t>Meerab Fatima</t>
  </si>
  <si>
    <t>Maryam Ali</t>
  </si>
  <si>
    <t>KHANSA BALLEGH</t>
  </si>
  <si>
    <t>Atrooba Fatima</t>
  </si>
  <si>
    <t>nabiha alam</t>
  </si>
  <si>
    <t>ZAINAB ANWAR</t>
  </si>
  <si>
    <t>Saira Akber</t>
  </si>
  <si>
    <t>Muqadas</t>
  </si>
  <si>
    <t>Baheej Fatima</t>
  </si>
  <si>
    <t>NAGEENA</t>
  </si>
  <si>
    <t>Aiman manzoor</t>
  </si>
  <si>
    <t>Benish majeed</t>
  </si>
  <si>
    <t>Javeria ijjaz</t>
  </si>
  <si>
    <t>Eman Fatima</t>
  </si>
  <si>
    <t>Tasbeha</t>
  </si>
  <si>
    <t>Bakhtawar ZAHID</t>
  </si>
  <si>
    <t>zainab bibi</t>
  </si>
  <si>
    <t>SABA</t>
  </si>
  <si>
    <t>khadija iftekhar</t>
  </si>
  <si>
    <t>SHIMRA SADIQ</t>
  </si>
  <si>
    <t>abiha zahra</t>
  </si>
  <si>
    <t>muqadas khalid</t>
  </si>
  <si>
    <t>laraib arif</t>
  </si>
  <si>
    <t>bisma bibi</t>
  </si>
  <si>
    <t>ALIHA</t>
  </si>
  <si>
    <t>MANAHIL</t>
  </si>
  <si>
    <t>ROHMA</t>
  </si>
  <si>
    <t>fatima hashim</t>
  </si>
  <si>
    <t>tania shehzadi</t>
  </si>
  <si>
    <t>wajeeha saif</t>
  </si>
  <si>
    <t>minkash mubeen</t>
  </si>
  <si>
    <t>hafsa zahid</t>
  </si>
  <si>
    <t>Kalsoom Afzal</t>
  </si>
  <si>
    <t>NISBAT E ZAHRA</t>
  </si>
  <si>
    <t>SYEDA ALINA BUKHARI</t>
  </si>
  <si>
    <t>MAHAM ABID</t>
  </si>
  <si>
    <t>KHADIJA BILAL</t>
  </si>
  <si>
    <t>AMNA Abbasi</t>
  </si>
  <si>
    <t>ALESHA IMRAN</t>
  </si>
  <si>
    <t>Sawera Akbar</t>
  </si>
  <si>
    <t>Alina Zahid</t>
  </si>
  <si>
    <t>Syeda Fiza Batool</t>
  </si>
  <si>
    <t>Aishba Saeed</t>
  </si>
  <si>
    <t>IFRAH GHAFFAR</t>
  </si>
  <si>
    <t>FATIMA ABBASI</t>
  </si>
  <si>
    <t>Khadija Bibi</t>
  </si>
  <si>
    <t>Maryum Nadeem</t>
  </si>
  <si>
    <t>Eman Tariq</t>
  </si>
  <si>
    <t>Fatima Naseem</t>
  </si>
  <si>
    <t>UZMA IMRAN</t>
  </si>
  <si>
    <t>Kashaf Noor</t>
  </si>
  <si>
    <t>Mehak Saddique</t>
  </si>
  <si>
    <t>Aiza Aman</t>
  </si>
  <si>
    <t>BUSHRA</t>
  </si>
  <si>
    <t>Syeda Sadia Bibi</t>
  </si>
  <si>
    <t>Mahnoor Bibi</t>
  </si>
  <si>
    <t>Areeba Shahid</t>
  </si>
  <si>
    <t>Humna Sajjad</t>
  </si>
  <si>
    <t>Zainab</t>
  </si>
  <si>
    <t>Dua</t>
  </si>
  <si>
    <t>Marym Arif</t>
  </si>
  <si>
    <t>Ankash Fatima</t>
  </si>
  <si>
    <t>Mahnoor Akram</t>
  </si>
  <si>
    <t>Umm e Haiba</t>
  </si>
  <si>
    <t>Laiba Bibi</t>
  </si>
  <si>
    <t>Maham Ali</t>
  </si>
  <si>
    <t>Shiza Fatima Saleem</t>
  </si>
  <si>
    <t>Syeda Omama Naveed Bukhari</t>
  </si>
  <si>
    <t>Laraib Shahbaz</t>
  </si>
  <si>
    <t>Alishba Akhtar</t>
  </si>
  <si>
    <t>Laiba Tariq</t>
  </si>
  <si>
    <t>Noor Fatima</t>
  </si>
  <si>
    <t>Rimsha Talib</t>
  </si>
  <si>
    <t>Aqsa Parveen</t>
  </si>
  <si>
    <t>Hira Gull</t>
  </si>
  <si>
    <t>Komal Niaz Ahmad</t>
  </si>
  <si>
    <t>MALAIKA BIBI</t>
  </si>
  <si>
    <t>Azka Liaqat</t>
  </si>
  <si>
    <t>hoor un nisa</t>
  </si>
  <si>
    <t>SALIHA DILAWAR</t>
  </si>
  <si>
    <t>HANIA FAHEEM</t>
  </si>
  <si>
    <t>DUA NADEEM</t>
  </si>
  <si>
    <t>MUQADAS IMRAN</t>
  </si>
  <si>
    <t>IQRA SAJID</t>
  </si>
  <si>
    <t>MARYAM RAMZAN</t>
  </si>
  <si>
    <t>RABIA AKRAM</t>
  </si>
  <si>
    <t>Hiba Imran</t>
  </si>
  <si>
    <t>Zainab Batool</t>
  </si>
  <si>
    <t>Musfira Shahid</t>
  </si>
  <si>
    <t>Fatima Nouman</t>
  </si>
  <si>
    <t>Eman Hassan</t>
  </si>
  <si>
    <t>AREEBA BATOOL</t>
  </si>
  <si>
    <t>KANZUL EMAAN</t>
  </si>
  <si>
    <t>SUMMAIYA</t>
  </si>
  <si>
    <t>MAHEEN LIAQAT</t>
  </si>
  <si>
    <t>MAHNOOR SHAKEEL</t>
  </si>
  <si>
    <t>RIMSHA FAREED</t>
  </si>
  <si>
    <t>IMAMA NASIR</t>
  </si>
  <si>
    <t>ASAVIR FATIMA</t>
  </si>
  <si>
    <t>ROZINA SHAHID</t>
  </si>
  <si>
    <t>KHADIJA IMRAN</t>
  </si>
  <si>
    <t>ROMAISA</t>
  </si>
  <si>
    <t>MUSKAN KHAN</t>
  </si>
  <si>
    <t>MARYAM AZIZ</t>
  </si>
  <si>
    <t>HINA FATIMA</t>
  </si>
  <si>
    <t>MAHNOOR LIAQAT</t>
  </si>
  <si>
    <t>MUSFIRAH RAFIQ</t>
  </si>
  <si>
    <t>MEERAB SHAHID</t>
  </si>
  <si>
    <t>DUA AKBAR</t>
  </si>
  <si>
    <t>FIZZA JABBAR</t>
  </si>
  <si>
    <t>SANIA SHAREEF</t>
  </si>
  <si>
    <t>ISRA ARSHAD</t>
  </si>
  <si>
    <t>AYESHA ABBAS</t>
  </si>
  <si>
    <t>AREESHA FATIMA</t>
  </si>
  <si>
    <t>ANAM BIBI</t>
  </si>
  <si>
    <t>AYESHA ABDULHAQ</t>
  </si>
  <si>
    <t>NOOR DILSHAD</t>
  </si>
  <si>
    <t>ADEEN FATIMA</t>
  </si>
  <si>
    <t>HUSNA SHAHID</t>
  </si>
  <si>
    <t>AREEBA FATIMA</t>
  </si>
  <si>
    <t>SHANZA KHADIM</t>
  </si>
  <si>
    <t>ALIHA BUKHARI</t>
  </si>
  <si>
    <t>IRUM BILAL</t>
  </si>
  <si>
    <t>BAKHTAWAR MUNEER</t>
  </si>
  <si>
    <t>BISMA FAHAD</t>
  </si>
  <si>
    <t>ALISHBA HAZOOR</t>
  </si>
  <si>
    <t>NOREEN FATIMA</t>
  </si>
  <si>
    <t>ASIYA KANWAL</t>
  </si>
  <si>
    <t>ATIQA NAZIR</t>
  </si>
  <si>
    <t>ADEENA FATIMA</t>
  </si>
  <si>
    <t>KHADIJA</t>
  </si>
  <si>
    <t>QIRAT RIAZ</t>
  </si>
  <si>
    <t>MEHRU UN NISA</t>
  </si>
  <si>
    <t>FARHAT FATIMA</t>
  </si>
  <si>
    <t>WAYYAM JAMIL</t>
  </si>
  <si>
    <t>PRE ENGG</t>
  </si>
  <si>
    <t>ZAINAB SHAFIQ</t>
  </si>
  <si>
    <t>AFRA MAZHAR</t>
  </si>
  <si>
    <t>HANEEYA KHAN SHERANI</t>
  </si>
  <si>
    <t>ANMOL FIAZ</t>
  </si>
  <si>
    <t>ALISHA SHAHID</t>
  </si>
  <si>
    <t>FIZA KHAN</t>
  </si>
  <si>
    <t>NADIA NAZIM</t>
  </si>
  <si>
    <t>FATIMA ISLAM RANA</t>
  </si>
  <si>
    <t>ASIA RASHEED</t>
  </si>
  <si>
    <t>RAMEEN QURESHI</t>
  </si>
  <si>
    <t>NAMRA AMIN</t>
  </si>
  <si>
    <t>UMAIMA HAMEED</t>
  </si>
  <si>
    <t>IRAM YAQOOB</t>
  </si>
  <si>
    <t>ARWA ABBAS</t>
  </si>
  <si>
    <t>FAREEHA ASHRAF</t>
  </si>
  <si>
    <t>AQSA SULTAN</t>
  </si>
  <si>
    <t>SADIA ZAHID</t>
  </si>
  <si>
    <t>MAHNOOR SHEHBAZ</t>
  </si>
  <si>
    <t>EMAAN BIBI</t>
  </si>
  <si>
    <t>MUSABIHA NAVEED</t>
  </si>
  <si>
    <t>TAYYABA TAHIR</t>
  </si>
  <si>
    <t>MANAHIL SARFARAZ</t>
  </si>
  <si>
    <t>UMAIMA ZAFAR</t>
  </si>
  <si>
    <t>WAJEEHA ZAIN</t>
  </si>
  <si>
    <t>Habiba Naem</t>
  </si>
  <si>
    <t>ALISHBA WAJID</t>
  </si>
  <si>
    <t>HIBA TALISH</t>
  </si>
  <si>
    <t>GHULAM FAIZA</t>
  </si>
  <si>
    <t>AREEBA AJMAL</t>
  </si>
  <si>
    <t>NOOR UL SABA RIAZ</t>
  </si>
  <si>
    <t>IFFAH LATIF</t>
  </si>
  <si>
    <t>SAWAIRA RIZWAN</t>
  </si>
  <si>
    <t>ALINA RIAZ</t>
  </si>
  <si>
    <t>MUQADAS BIBI</t>
  </si>
  <si>
    <t>ALISHA IQBAL</t>
  </si>
  <si>
    <t>ANEESA HASSAN</t>
  </si>
  <si>
    <t>FATIMA SHERAZ</t>
  </si>
  <si>
    <t>ZAINAB HANIF</t>
  </si>
  <si>
    <t>HAFIZA KINZA NADEEM</t>
  </si>
  <si>
    <t>MARYAM LATIF</t>
  </si>
  <si>
    <t>NABIHA WAHEED</t>
  </si>
  <si>
    <t>SHANZA MUGHAL</t>
  </si>
  <si>
    <t>AREENA ALI</t>
  </si>
  <si>
    <t>DUA SHAHZAD</t>
  </si>
  <si>
    <t>SAMIA AKBAR</t>
  </si>
  <si>
    <t>Dua Irshad</t>
  </si>
  <si>
    <t>ALISHBA BAIG</t>
  </si>
  <si>
    <t>HAFSA</t>
  </si>
  <si>
    <t>SIDRAH JAVED</t>
  </si>
  <si>
    <t>FATIMA AQEEL</t>
  </si>
  <si>
    <t>SABEEQA BIBI</t>
  </si>
  <si>
    <t>AROOJ ASLAM</t>
  </si>
  <si>
    <t>UMAMA GAMAN QURESHI</t>
  </si>
  <si>
    <t>UMM E MAHMA</t>
  </si>
  <si>
    <t>ALISHA SIDDIQUE</t>
  </si>
  <si>
    <t>KASHAF NOOR</t>
  </si>
  <si>
    <t>FASEEHA SAIF</t>
  </si>
  <si>
    <t>KASHAF BATOOL</t>
  </si>
  <si>
    <t>MEHWISH YASEEN</t>
  </si>
  <si>
    <t>ESHA HAAROON</t>
  </si>
  <si>
    <t>SAMRA ASHIQ</t>
  </si>
  <si>
    <t>ANAMTA RAFEEQ</t>
  </si>
  <si>
    <t>KIRAN RAFEEQ</t>
  </si>
  <si>
    <t>AQSA ZAFAR</t>
  </si>
  <si>
    <t>ABEEHA</t>
  </si>
  <si>
    <t>SYEDA SAILA SAKINA</t>
  </si>
  <si>
    <t>FATIMA MUSHTAQ</t>
  </si>
  <si>
    <t>SAHIBA FAYYAZ</t>
  </si>
  <si>
    <t>KINZA JAVAID</t>
  </si>
  <si>
    <t>MUQADAS HANEEF</t>
  </si>
  <si>
    <t>ZAINAB BINTE NIYAZ</t>
  </si>
  <si>
    <t>ASRA MEERAJ</t>
  </si>
  <si>
    <t>RUBAB ZAHRA</t>
  </si>
  <si>
    <t>MUSKAN YASEEN</t>
  </si>
  <si>
    <t>SAMREEN BIBI</t>
  </si>
  <si>
    <t>Umaima</t>
  </si>
  <si>
    <t>ARTS</t>
  </si>
  <si>
    <t>Mehreen Akbar</t>
  </si>
  <si>
    <t>Wania Imran</t>
  </si>
  <si>
    <t>Aimen Waheed</t>
  </si>
  <si>
    <t>Sumaira Fareed</t>
  </si>
  <si>
    <t>Aqsa Fazal</t>
  </si>
  <si>
    <t>Arooj</t>
  </si>
  <si>
    <t>Dua Iqbal</t>
  </si>
  <si>
    <t>Fariha Javed</t>
  </si>
  <si>
    <t>Sabiha Javed</t>
  </si>
  <si>
    <t>Syeda Kiswah Bukhari</t>
  </si>
  <si>
    <t>Neha Abid</t>
  </si>
  <si>
    <t>Alisha Noor</t>
  </si>
  <si>
    <t>Fatima Farooq</t>
  </si>
  <si>
    <t>Adila Manzoor</t>
  </si>
  <si>
    <t>Anum</t>
  </si>
  <si>
    <t>Khaizran Shafiq</t>
  </si>
  <si>
    <t>Muneeba Akhtar</t>
  </si>
  <si>
    <t>Hamna Binyameen</t>
  </si>
  <si>
    <t>Anosha Jameel</t>
  </si>
  <si>
    <t>Sidra Gulzar</t>
  </si>
  <si>
    <t>Fiza Batool</t>
  </si>
  <si>
    <t>Abida Ramzan</t>
  </si>
  <si>
    <t>Saleena Mushtaq</t>
  </si>
  <si>
    <t>Mehreen Sijjad</t>
  </si>
  <si>
    <t>Arooj Nisa</t>
  </si>
  <si>
    <t>Mehwish</t>
  </si>
  <si>
    <t>hadiya shahzaad</t>
  </si>
  <si>
    <t>Hamna Akhter</t>
  </si>
  <si>
    <t>Attiya Fatima</t>
  </si>
  <si>
    <t>Muqadas Iqbal</t>
  </si>
  <si>
    <t>ANABIYA SHEIKH</t>
  </si>
  <si>
    <t>Saliha Zainab</t>
  </si>
  <si>
    <t>Asma salahuddin</t>
  </si>
  <si>
    <t>Syeda Shiza Noor</t>
  </si>
  <si>
    <t>KISWA Sughran</t>
  </si>
  <si>
    <t>mubeena Ikram</t>
  </si>
  <si>
    <t>Ayesha Iftikhar</t>
  </si>
  <si>
    <t>Iqra Zulfikar</t>
  </si>
  <si>
    <t>Sidra jaffar</t>
  </si>
  <si>
    <t>Hafsa Iqbal</t>
  </si>
  <si>
    <t>Esha Muneer</t>
  </si>
  <si>
    <t>Ayesha</t>
  </si>
  <si>
    <t>fizza</t>
  </si>
  <si>
    <t>fiza kawanl</t>
  </si>
  <si>
    <t>saba asif</t>
  </si>
  <si>
    <t>uzma qureshi</t>
  </si>
  <si>
    <t>bisma fatima</t>
  </si>
  <si>
    <t>bareera musharf</t>
  </si>
  <si>
    <t>munteha akram</t>
  </si>
  <si>
    <t>samra imran</t>
  </si>
  <si>
    <t>sana ibrahim</t>
  </si>
  <si>
    <t>ammara ilyas</t>
  </si>
  <si>
    <t>hamna bibi</t>
  </si>
  <si>
    <t>Aleesha</t>
  </si>
  <si>
    <t>Anamta Shehbaz</t>
  </si>
  <si>
    <t>Amna Bint e Mamoon</t>
  </si>
  <si>
    <t>SUMAIRA SHERWANI</t>
  </si>
  <si>
    <t>LAIBA SALAHUDIN</t>
  </si>
  <si>
    <t>ALISHBA JABBAR</t>
  </si>
  <si>
    <t>SAYEDA SALIHA NADEEM</t>
  </si>
  <si>
    <t>NAWAL ATIQ</t>
  </si>
  <si>
    <t>Eman fatima</t>
  </si>
  <si>
    <t>Sana Zia</t>
  </si>
  <si>
    <t>Maha Aslam</t>
  </si>
  <si>
    <t>Faria Anwar</t>
  </si>
  <si>
    <t>Syda Shanza Faisal</t>
  </si>
  <si>
    <t>Zahra Ghafoor</t>
  </si>
  <si>
    <t>UME-FARWA</t>
  </si>
  <si>
    <t>AIMEN BIBI</t>
  </si>
  <si>
    <t>ARSH ATTIQUE</t>
  </si>
  <si>
    <t>AATIKA RANI</t>
  </si>
  <si>
    <t>ADEEBA SHAHID</t>
  </si>
  <si>
    <t>ALISHA BILAL</t>
  </si>
  <si>
    <t>MAHNOOR RAZAQ</t>
  </si>
  <si>
    <t>KIRAN HASSAN</t>
  </si>
  <si>
    <t>KAINAT KHAN</t>
  </si>
  <si>
    <t>IMAN ALI</t>
  </si>
  <si>
    <t>ZOHA RAMZAN</t>
  </si>
  <si>
    <t>RABIA</t>
  </si>
  <si>
    <t>HAFIZA MAHNOOR AYOUB</t>
  </si>
  <si>
    <t>ALMIRA NAWAZ</t>
  </si>
  <si>
    <t>SARA MAQBOOL</t>
  </si>
  <si>
    <t>UMAIMA HAFEEZ</t>
  </si>
  <si>
    <t>ZAHRA ABBAS</t>
  </si>
  <si>
    <t>TAHREEM HAFEZ</t>
  </si>
  <si>
    <t>SAMREEN ASGHAR</t>
  </si>
  <si>
    <t>KANEEZ ZAHRA QURESHI</t>
  </si>
  <si>
    <t>ZAHRA AJMAL</t>
  </si>
  <si>
    <t>AMNA SAFDAR</t>
  </si>
  <si>
    <t>laiba shakeel</t>
  </si>
  <si>
    <t>ESHA ISMAIL</t>
  </si>
  <si>
    <t>sania abdullah</t>
  </si>
  <si>
    <t>Rameen Zaman</t>
  </si>
  <si>
    <t>ZAINAB SAJID</t>
  </si>
  <si>
    <t>MALAIKA</t>
  </si>
  <si>
    <t>AYESHA RAFIQUE</t>
  </si>
  <si>
    <t>BUSHRA AZHA</t>
  </si>
  <si>
    <t>KOMAL QASIM</t>
  </si>
  <si>
    <t>Nida Batool</t>
  </si>
  <si>
    <t>Arooj Rani</t>
  </si>
  <si>
    <t>Isha Shahbaz</t>
  </si>
  <si>
    <t>Nida Fatima</t>
  </si>
  <si>
    <t>Laraib Mubeen</t>
  </si>
  <si>
    <t>Laiba Ameen</t>
  </si>
  <si>
    <t>Sania Allah Ditta</t>
  </si>
  <si>
    <t>Mahrukh Fatima</t>
  </si>
  <si>
    <t>Isra Hareem</t>
  </si>
  <si>
    <t>Urba Imran</t>
  </si>
  <si>
    <t>Abiha Mansoor</t>
  </si>
  <si>
    <t>komal rasool</t>
  </si>
  <si>
    <t>Tashbeeb Zahra</t>
  </si>
  <si>
    <t>Dua Rafique Khan</t>
  </si>
  <si>
    <t>Abiha Akram</t>
  </si>
  <si>
    <t>Sadia Rafique</t>
  </si>
  <si>
    <t>Aiman Abid</t>
  </si>
  <si>
    <t>Memoona Saeed</t>
  </si>
  <si>
    <t>Samiya Razzaq</t>
  </si>
  <si>
    <t>Maheen Malik</t>
  </si>
  <si>
    <t>Fatima Tul Zahra</t>
  </si>
  <si>
    <t>eman faisal</t>
  </si>
  <si>
    <t>LAIBA KASHIF</t>
  </si>
  <si>
    <t>SUGHRA GHAFFAR</t>
  </si>
  <si>
    <t>HAJIRA BIBI</t>
  </si>
  <si>
    <t>FATIMA ASIF</t>
  </si>
  <si>
    <t>AREEBA ABID</t>
  </si>
  <si>
    <t>NADIA</t>
  </si>
  <si>
    <t>SIDRA HAFEEZ</t>
  </si>
  <si>
    <t>MARYAM NADEEM</t>
  </si>
  <si>
    <t>SAWERA MUMTAZ</t>
  </si>
  <si>
    <t>RABIA PARVEEN</t>
  </si>
  <si>
    <t>YASHFA DUA</t>
  </si>
  <si>
    <t>SAIRA RASHEED</t>
  </si>
  <si>
    <t>HAWWA RAFIQ</t>
  </si>
  <si>
    <t>RANI</t>
  </si>
  <si>
    <t>ZUNAISHA MUNIR</t>
  </si>
  <si>
    <t>SAEDA NAMAL ZAHRA</t>
  </si>
  <si>
    <t>ALISHBA AMEEN</t>
  </si>
  <si>
    <t>LIZA ARSHAD</t>
  </si>
  <si>
    <t>AREEBA MUNIR</t>
  </si>
  <si>
    <t>HADIA SHAFIQ</t>
  </si>
  <si>
    <t>ANUM MAHMOOD</t>
  </si>
  <si>
    <t>AASMA NOOR</t>
  </si>
  <si>
    <t>GULSHAN BANO</t>
  </si>
  <si>
    <t>WAJIHA DURRANI</t>
  </si>
  <si>
    <t>SUMAIYA MAJEED</t>
  </si>
  <si>
    <t>SIDRA ASHARAF</t>
  </si>
  <si>
    <t>mubbara aslam</t>
  </si>
  <si>
    <t>zainab khalid</t>
  </si>
  <si>
    <t>marwa khalid</t>
  </si>
  <si>
    <t>fatima shabbir</t>
  </si>
  <si>
    <t>muskan Sagar</t>
  </si>
  <si>
    <t>javeria</t>
  </si>
  <si>
    <t>syeda aylia imran</t>
  </si>
  <si>
    <t>nadia majeed</t>
  </si>
  <si>
    <t>Misha shabir</t>
  </si>
  <si>
    <t>manahil</t>
  </si>
  <si>
    <t>hafiza zoha zafar</t>
  </si>
  <si>
    <t>Ayesha M.Sajid</t>
  </si>
  <si>
    <t>NEHA MASOOD</t>
  </si>
  <si>
    <t>DUA BIBI</t>
  </si>
  <si>
    <t>MAHUM ISMAIL</t>
  </si>
  <si>
    <t>RIMSHA MEHBOOB</t>
  </si>
  <si>
    <t>SHANZAY BIBI</t>
  </si>
  <si>
    <t>MUQADDAS RANI</t>
  </si>
  <si>
    <t>SAWERA NADEEM</t>
  </si>
  <si>
    <t>MISBAH ISHFAQ</t>
  </si>
  <si>
    <t>DUA LIAQAT</t>
  </si>
  <si>
    <t>HAFSA YOUNAS</t>
  </si>
  <si>
    <t>AROOJ TARIQ</t>
  </si>
  <si>
    <t>MARYAM IMRAN</t>
  </si>
  <si>
    <t>LAIBA WAHEED</t>
  </si>
  <si>
    <t>Anamta</t>
  </si>
  <si>
    <t>AYEHSA AYUB</t>
  </si>
  <si>
    <t>NOSHEEN ILYAS</t>
  </si>
  <si>
    <t>BISMA SADDIQUE</t>
  </si>
  <si>
    <t>KHANSA JAVAID</t>
  </si>
  <si>
    <t>ANUM ASGHAR</t>
  </si>
  <si>
    <t>SEHER EMAAN</t>
  </si>
  <si>
    <t>ANUSHA ISLAM</t>
  </si>
  <si>
    <t>FAIZA BATOOL</t>
  </si>
  <si>
    <t>AYESHA AKRAM</t>
  </si>
  <si>
    <t>ALISHABA IMTIAZ</t>
  </si>
  <si>
    <t>HIBA ALI</t>
  </si>
  <si>
    <t>ZAINAB SARFARAZ</t>
  </si>
  <si>
    <t>BAKHTAWAR WASEEEM</t>
  </si>
  <si>
    <t>ZAINAB SHAJID</t>
  </si>
  <si>
    <t>AIMAN ASGHAR</t>
  </si>
  <si>
    <t>AMNA ZAHID</t>
  </si>
  <si>
    <t>NADIA DILSHAD</t>
  </si>
  <si>
    <t>SONIA SHAJID</t>
  </si>
  <si>
    <t>MAHUM RAFIQ</t>
  </si>
  <si>
    <t>EMAN ZAFAR</t>
  </si>
  <si>
    <t>INSHRAH</t>
  </si>
  <si>
    <t>SABIRA BIB</t>
  </si>
  <si>
    <t>ZARWA KAINAT</t>
  </si>
  <si>
    <t>AYESHA ZAHID</t>
  </si>
  <si>
    <t>AQSA FAISAL</t>
  </si>
  <si>
    <t>AYESHA ASIF</t>
  </si>
  <si>
    <t>KHADIJA SALEEM</t>
  </si>
  <si>
    <t>ZOHRA BIBI</t>
  </si>
  <si>
    <t>MAHNOOR KHALID</t>
  </si>
  <si>
    <t>AQSA HASSAN</t>
  </si>
  <si>
    <t>NEHA SALEEM</t>
  </si>
  <si>
    <t>GHULAM SAKINA</t>
  </si>
  <si>
    <t>FIZZA BATOOL</t>
  </si>
  <si>
    <t>BAKHTWAR HAJIRA</t>
  </si>
  <si>
    <t>AYESHA MAZHAR</t>
  </si>
  <si>
    <t>SAMREEN ANWAR</t>
  </si>
  <si>
    <t>MOATTAR FATIMA</t>
  </si>
  <si>
    <t>ISHRAT</t>
  </si>
  <si>
    <t>MARYAM FATIMA</t>
  </si>
  <si>
    <t>NAIN TARA</t>
  </si>
  <si>
    <t>AREEBA ARSHAD</t>
  </si>
  <si>
    <t>FIZZA JAVAID</t>
  </si>
  <si>
    <t>FAIZA AHMAD</t>
  </si>
  <si>
    <t>AYESHA HUSSNAIN</t>
  </si>
  <si>
    <t>SADIA RAHEEM</t>
  </si>
  <si>
    <t>SADAF RAHEEM</t>
  </si>
  <si>
    <t>HINA FAROOQ</t>
  </si>
  <si>
    <t>SAMIA TARIQ</t>
  </si>
  <si>
    <t>HALIMA SADIA</t>
  </si>
  <si>
    <t>TAHIRA SATTAR</t>
  </si>
  <si>
    <t>SANA SHAHID</t>
  </si>
  <si>
    <t>HAMNA NASEER</t>
  </si>
  <si>
    <t>KANWAL QASIM</t>
  </si>
  <si>
    <t>URWA IMRAN</t>
  </si>
  <si>
    <t>SANIA BUKHARI</t>
  </si>
  <si>
    <t>SABA ASHRAF</t>
  </si>
  <si>
    <t>MAHNOOR JAMEEL</t>
  </si>
  <si>
    <t>SONIA AFZAL</t>
  </si>
  <si>
    <t>ALIZA AMAN</t>
  </si>
  <si>
    <t>HUMAIRA MUNIR</t>
  </si>
  <si>
    <t>NISHA ZAFAR</t>
  </si>
  <si>
    <t>ZAINAB AWAN</t>
  </si>
  <si>
    <t>SHANZA HABIB</t>
  </si>
  <si>
    <t>JAVERIA ASGHAR</t>
  </si>
  <si>
    <t>HAFSA SAJJAD</t>
  </si>
  <si>
    <t>MAHNOOR SABIR</t>
  </si>
  <si>
    <t>NOOR EMAAN</t>
  </si>
  <si>
    <t>BAKHTAWAR SHEHZADI</t>
  </si>
  <si>
    <t>MISBAH RAFIQ</t>
  </si>
  <si>
    <t>ALISHBA RAFIQ</t>
  </si>
  <si>
    <t>ANADIL</t>
  </si>
  <si>
    <t>AQSA SHAHJAHAN</t>
  </si>
  <si>
    <t>YUSRA MASROOR</t>
  </si>
  <si>
    <t>SALIHA BIBI</t>
  </si>
  <si>
    <t>SANA GHAFOOR</t>
  </si>
  <si>
    <t>SUMERA NAZEER AHMAD</t>
  </si>
  <si>
    <t>IQRA RAMZAN</t>
  </si>
  <si>
    <t>LAIBA JAVAID</t>
  </si>
  <si>
    <t>KAINAT JAVAID</t>
  </si>
  <si>
    <t>SAMIA ASHIQ</t>
  </si>
  <si>
    <t>SAWAIRA SAJID</t>
  </si>
  <si>
    <t>SIDRA AKRAM</t>
  </si>
  <si>
    <t>LARAIB AKRAM</t>
  </si>
  <si>
    <t>HASEEBA AMIN</t>
  </si>
  <si>
    <t>KIRAN MUAZMA</t>
  </si>
  <si>
    <t>RAZIA ANDLEEB</t>
  </si>
  <si>
    <t>FATIMA SADIQ</t>
  </si>
  <si>
    <t>AYESHA ASLAM</t>
  </si>
  <si>
    <t>SADAF NAEEM</t>
  </si>
  <si>
    <t>MARIA AYYUB</t>
  </si>
  <si>
    <t>SALEHA KHALID</t>
  </si>
  <si>
    <t>BAKHTWAR ANJUM</t>
  </si>
  <si>
    <t>TUBA</t>
  </si>
  <si>
    <t>HASEEBA HAYAT</t>
  </si>
  <si>
    <t>SABA ARSHAD</t>
  </si>
  <si>
    <t>KHADIJA RASHID</t>
  </si>
  <si>
    <t>HAFSA NADEEM</t>
  </si>
  <si>
    <t>ALINA MUSHTAQ</t>
  </si>
  <si>
    <t>MEMOONA MAJEED</t>
  </si>
  <si>
    <t>ESHAM SUMMIA</t>
  </si>
  <si>
    <t>SARA JAHAN</t>
  </si>
  <si>
    <t>BISMA NOOR</t>
  </si>
  <si>
    <t>AJWA AKHTAR</t>
  </si>
  <si>
    <t>JAVERIA TARIQ</t>
  </si>
  <si>
    <t>IQRA NAWZ</t>
  </si>
  <si>
    <t>ALISHBA NAWAZ</t>
  </si>
  <si>
    <t>HANEEM MAQBOOL</t>
  </si>
  <si>
    <t>ZAHRA AFZAL</t>
  </si>
  <si>
    <t>UMAMA GULL</t>
  </si>
  <si>
    <t>IQRA AFZAL</t>
  </si>
  <si>
    <t>ABEEHA ARIF</t>
  </si>
  <si>
    <t>SABA SHEHZAD</t>
  </si>
  <si>
    <t>HABIBA NAEEM</t>
  </si>
  <si>
    <t>Fatima Akram</t>
  </si>
  <si>
    <t>Alishba</t>
  </si>
  <si>
    <t>Faiza Salahuddin</t>
  </si>
  <si>
    <t>Aliza Saleem</t>
  </si>
  <si>
    <t>Syeda LUBINA Maryam</t>
  </si>
  <si>
    <t>Laiba Shahid</t>
  </si>
  <si>
    <t>Mahnoor Abid</t>
  </si>
  <si>
    <t>Natasha Amin</t>
  </si>
  <si>
    <t>Sawera</t>
  </si>
  <si>
    <t>Hansa Shafiq</t>
  </si>
  <si>
    <t>Khadija</t>
  </si>
  <si>
    <t>Maha Mehmood</t>
  </si>
  <si>
    <t>Manahil Sohail</t>
  </si>
  <si>
    <t>Zainab Noor</t>
  </si>
  <si>
    <t>Amna Fatima</t>
  </si>
  <si>
    <t>Dua Arshad</t>
  </si>
  <si>
    <t>Maryam Javed</t>
  </si>
  <si>
    <t>Misbah Rehmat</t>
  </si>
  <si>
    <t>Asfa Mumtaz</t>
  </si>
  <si>
    <t>Maria Bibi</t>
  </si>
  <si>
    <t>Maham Aslam</t>
  </si>
  <si>
    <t>Zoya Rao</t>
  </si>
  <si>
    <t>Ayesha Ibrahim</t>
  </si>
  <si>
    <t>Tooba</t>
  </si>
  <si>
    <t>Wajiha Razzaq</t>
  </si>
  <si>
    <t>Palwasha bibi</t>
  </si>
  <si>
    <t>Seema Khurshid</t>
  </si>
  <si>
    <t>Shumaila Parvez</t>
  </si>
  <si>
    <t>Fine
 Arts</t>
  </si>
  <si>
    <t>Islamic Study/Ethics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</si>
</sst>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0"/>
      <color rgb="FF000000"/>
      <name val="Arial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sz val="10"/>
      <color theme="1"/>
      <name val="Times New Roman"/>
      <family val="1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0"/>
      <color theme="1"/>
      <name val="Arial"/>
      <family val="2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0"/>
      <color theme="1"/>
      <name val="Arial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9"/>
      <color rgb="FF000000"/>
      <name val="Times New Roman"/>
      <family val="1"/>
    </font>
    <font>
      <b/>
      <sz val="20"/>
      <color rgb="FF000000"/>
      <name val="&quot;Times New Roman&quot;"/>
    </font>
    <font>
      <b/>
      <sz val="22"/>
      <color rgb="FF000000"/>
      <name val="Calibri"/>
      <family val="2"/>
    </font>
    <font>
      <b/>
      <sz val="13"/>
      <color rgb="FF000000"/>
      <name val="Calibri"/>
      <family val="2"/>
    </font>
    <font>
      <sz val="13"/>
      <color theme="1"/>
      <name val="Arial"/>
      <family val="2"/>
      <scheme val="minor"/>
    </font>
    <font>
      <b/>
      <sz val="10"/>
      <color rgb="FF000000"/>
      <name val="&quot;Times New Roman&quot;"/>
    </font>
    <font>
      <b/>
      <sz val="12"/>
      <color rgb="FF000000"/>
      <name val="Calibri"/>
      <family val="2"/>
    </font>
    <font>
      <b/>
      <sz val="12"/>
      <color rgb="FF000000"/>
      <name val="&quot;Times New Roman&quot;"/>
    </font>
    <font>
      <sz val="10"/>
      <color theme="1"/>
      <name val="Arial"/>
      <family val="2"/>
      <scheme val="minor"/>
    </font>
    <font>
      <b/>
      <sz val="11"/>
      <color theme="1"/>
      <name val="Calibri"/>
      <family val="2"/>
    </font>
    <font>
      <b/>
      <sz val="10"/>
      <color rgb="FF000000"/>
      <name val="Arial"/>
      <family val="2"/>
      <scheme val="minor"/>
    </font>
    <font>
      <b/>
      <sz val="13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Times New Roman"/>
      <family val="1"/>
    </font>
    <font>
      <b/>
      <sz val="12"/>
      <color rgb="FF000000"/>
      <name val="Arial"/>
      <family val="2"/>
      <scheme val="minor"/>
    </font>
    <font>
      <b/>
      <sz val="9"/>
      <color rgb="FF000000"/>
      <name val="Times New Roman"/>
      <family val="1"/>
    </font>
    <font>
      <b/>
      <sz val="1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rgb="FF00FFFF"/>
        <bgColor rgb="FF00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9F9F9"/>
        <bgColor rgb="FFF9F9F9"/>
      </patternFill>
    </fill>
    <fill>
      <patternFill patternType="solid">
        <fgColor rgb="FFF9CB9C"/>
        <bgColor rgb="FFF9CB9C"/>
      </patternFill>
    </fill>
    <fill>
      <patternFill patternType="solid">
        <fgColor rgb="FF92CDDC"/>
        <bgColor rgb="FF92CDDC"/>
      </patternFill>
    </fill>
    <fill>
      <patternFill patternType="solid">
        <fgColor rgb="FFC4BD97"/>
        <bgColor rgb="FFC4BD97"/>
      </patternFill>
    </fill>
    <fill>
      <patternFill patternType="solid">
        <fgColor rgb="FFD99594"/>
        <bgColor rgb="FFD99594"/>
      </patternFill>
    </fill>
    <fill>
      <patternFill patternType="solid">
        <fgColor theme="0"/>
        <bgColor rgb="FF4A86E8"/>
      </patternFill>
    </fill>
    <fill>
      <patternFill patternType="solid">
        <fgColor theme="0"/>
        <bgColor indexed="64"/>
      </patternFill>
    </fill>
    <fill>
      <patternFill patternType="solid">
        <fgColor rgb="FFC4BD9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theme="0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-0.249977111117893"/>
        <bgColor theme="0"/>
      </patternFill>
    </fill>
    <fill>
      <patternFill patternType="solid">
        <fgColor rgb="FFC00000"/>
        <bgColor indexed="64"/>
      </patternFill>
    </fill>
    <fill>
      <patternFill patternType="solid">
        <fgColor rgb="FFC00000"/>
        <bgColor theme="0"/>
      </patternFill>
    </fill>
    <fill>
      <patternFill patternType="solid">
        <fgColor rgb="FFE0666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rgb="FFF1C232"/>
        <bgColor indexed="64"/>
      </patternFill>
    </fill>
  </fills>
  <borders count="5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8">
    <xf numFmtId="0" fontId="0" fillId="0" borderId="0" xfId="0" applyFont="1" applyAlignment="1"/>
    <xf numFmtId="0" fontId="1" fillId="2" borderId="2" xfId="0" applyFont="1" applyFill="1" applyBorder="1"/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/>
    <xf numFmtId="0" fontId="4" fillId="2" borderId="2" xfId="0" applyFont="1" applyFill="1" applyBorder="1"/>
    <xf numFmtId="0" fontId="5" fillId="2" borderId="2" xfId="0" applyFont="1" applyFill="1" applyBorder="1"/>
    <xf numFmtId="0" fontId="2" fillId="4" borderId="2" xfId="0" applyFont="1" applyFill="1" applyBorder="1"/>
    <xf numFmtId="0" fontId="2" fillId="4" borderId="0" xfId="0" applyFont="1" applyFill="1"/>
    <xf numFmtId="0" fontId="7" fillId="0" borderId="8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9" fillId="4" borderId="8" xfId="0" applyFont="1" applyFill="1" applyBorder="1" applyAlignment="1">
      <alignment horizontal="center" wrapText="1"/>
    </xf>
    <xf numFmtId="0" fontId="6" fillId="0" borderId="8" xfId="0" applyFont="1" applyBorder="1" applyAlignment="1">
      <alignment horizontal="center"/>
    </xf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1" fillId="0" borderId="8" xfId="0" applyFont="1" applyBorder="1" applyAlignment="1">
      <alignment horizontal="center"/>
    </xf>
    <xf numFmtId="0" fontId="12" fillId="0" borderId="8" xfId="0" applyFont="1" applyBorder="1"/>
    <xf numFmtId="0" fontId="12" fillId="0" borderId="8" xfId="0" applyFont="1" applyBorder="1" applyAlignment="1">
      <alignment horizontal="left"/>
    </xf>
    <xf numFmtId="0" fontId="13" fillId="4" borderId="9" xfId="0" applyFont="1" applyFill="1" applyBorder="1" applyAlignment="1">
      <alignment horizontal="center"/>
    </xf>
    <xf numFmtId="0" fontId="13" fillId="0" borderId="10" xfId="0" applyFont="1" applyBorder="1" applyAlignment="1">
      <alignment horizontal="center"/>
    </xf>
    <xf numFmtId="1" fontId="13" fillId="0" borderId="10" xfId="0" applyNumberFormat="1" applyFont="1" applyBorder="1" applyAlignment="1">
      <alignment horizontal="center"/>
    </xf>
    <xf numFmtId="0" fontId="14" fillId="0" borderId="11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/>
    </xf>
    <xf numFmtId="0" fontId="6" fillId="4" borderId="8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/>
    </xf>
    <xf numFmtId="0" fontId="13" fillId="4" borderId="8" xfId="0" applyFont="1" applyFill="1" applyBorder="1" applyAlignment="1">
      <alignment horizontal="center"/>
    </xf>
    <xf numFmtId="0" fontId="13" fillId="0" borderId="8" xfId="0" applyFont="1" applyBorder="1" applyAlignment="1">
      <alignment horizontal="center"/>
    </xf>
    <xf numFmtId="1" fontId="13" fillId="0" borderId="8" xfId="0" applyNumberFormat="1" applyFont="1" applyBorder="1" applyAlignment="1">
      <alignment horizontal="center"/>
    </xf>
    <xf numFmtId="0" fontId="2" fillId="0" borderId="8" xfId="0" applyFont="1" applyBorder="1"/>
    <xf numFmtId="0" fontId="14" fillId="0" borderId="12" xfId="0" applyFont="1" applyBorder="1" applyAlignment="1">
      <alignment horizontal="left" vertical="center" wrapText="1"/>
    </xf>
    <xf numFmtId="0" fontId="14" fillId="5" borderId="12" xfId="0" applyFont="1" applyFill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2" fillId="0" borderId="8" xfId="0" applyFont="1" applyBorder="1" applyAlignment="1"/>
    <xf numFmtId="0" fontId="14" fillId="0" borderId="8" xfId="0" applyFont="1" applyBorder="1" applyAlignment="1">
      <alignment horizontal="left" vertical="center" wrapText="1"/>
    </xf>
    <xf numFmtId="0" fontId="13" fillId="4" borderId="10" xfId="0" applyFont="1" applyFill="1" applyBorder="1" applyAlignment="1">
      <alignment horizontal="center"/>
    </xf>
    <xf numFmtId="0" fontId="13" fillId="7" borderId="8" xfId="0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14" fillId="0" borderId="5" xfId="0" applyFont="1" applyBorder="1" applyAlignment="1">
      <alignment horizontal="left" vertical="center" wrapText="1"/>
    </xf>
    <xf numFmtId="0" fontId="6" fillId="4" borderId="13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8" fillId="0" borderId="5" xfId="0" applyFont="1" applyBorder="1"/>
    <xf numFmtId="0" fontId="13" fillId="4" borderId="7" xfId="0" applyFont="1" applyFill="1" applyBorder="1" applyAlignment="1">
      <alignment horizontal="center"/>
    </xf>
    <xf numFmtId="0" fontId="13" fillId="4" borderId="13" xfId="0" applyFont="1" applyFill="1" applyBorder="1" applyAlignment="1">
      <alignment horizontal="center"/>
    </xf>
    <xf numFmtId="1" fontId="13" fillId="0" borderId="14" xfId="0" applyNumberFormat="1" applyFont="1" applyBorder="1" applyAlignment="1">
      <alignment horizontal="center"/>
    </xf>
    <xf numFmtId="0" fontId="18" fillId="0" borderId="8" xfId="0" applyFont="1" applyBorder="1"/>
    <xf numFmtId="0" fontId="13" fillId="0" borderId="14" xfId="0" applyFont="1" applyBorder="1" applyAlignment="1">
      <alignment horizontal="left"/>
    </xf>
    <xf numFmtId="0" fontId="13" fillId="4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11" fillId="0" borderId="8" xfId="0" applyFont="1" applyBorder="1" applyAlignment="1">
      <alignment horizontal="center"/>
    </xf>
    <xf numFmtId="0" fontId="2" fillId="4" borderId="9" xfId="0" applyFont="1" applyFill="1" applyBorder="1"/>
    <xf numFmtId="0" fontId="13" fillId="0" borderId="8" xfId="0" applyFont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1" fontId="13" fillId="0" borderId="0" xfId="0" applyNumberFormat="1" applyFont="1" applyAlignment="1">
      <alignment horizontal="center"/>
    </xf>
    <xf numFmtId="0" fontId="9" fillId="4" borderId="8" xfId="0" applyFont="1" applyFill="1" applyBorder="1" applyAlignment="1">
      <alignment horizontal="center" wrapText="1"/>
    </xf>
    <xf numFmtId="0" fontId="13" fillId="4" borderId="9" xfId="0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3" fillId="6" borderId="8" xfId="0" applyFont="1" applyFill="1" applyBorder="1" applyAlignment="1">
      <alignment horizontal="center"/>
    </xf>
    <xf numFmtId="0" fontId="13" fillId="6" borderId="8" xfId="0" applyFont="1" applyFill="1" applyBorder="1" applyAlignment="1">
      <alignment horizontal="center"/>
    </xf>
    <xf numFmtId="1" fontId="13" fillId="6" borderId="8" xfId="0" applyNumberFormat="1" applyFont="1" applyFill="1" applyBorder="1" applyAlignment="1">
      <alignment horizontal="center"/>
    </xf>
    <xf numFmtId="0" fontId="21" fillId="9" borderId="8" xfId="0" applyFont="1" applyFill="1" applyBorder="1" applyAlignment="1">
      <alignment horizontal="center"/>
    </xf>
    <xf numFmtId="0" fontId="21" fillId="9" borderId="8" xfId="0" applyFont="1" applyFill="1" applyBorder="1" applyAlignment="1">
      <alignment horizontal="left"/>
    </xf>
    <xf numFmtId="0" fontId="21" fillId="9" borderId="8" xfId="0" applyFont="1" applyFill="1" applyBorder="1" applyAlignment="1">
      <alignment horizontal="center"/>
    </xf>
    <xf numFmtId="0" fontId="21" fillId="9" borderId="8" xfId="0" applyFont="1" applyFill="1" applyBorder="1" applyAlignment="1">
      <alignment horizontal="center"/>
    </xf>
    <xf numFmtId="0" fontId="22" fillId="0" borderId="0" xfId="0" applyFont="1"/>
    <xf numFmtId="2" fontId="21" fillId="9" borderId="8" xfId="0" applyNumberFormat="1" applyFont="1" applyFill="1" applyBorder="1" applyAlignment="1">
      <alignment horizontal="left"/>
    </xf>
    <xf numFmtId="0" fontId="14" fillId="0" borderId="8" xfId="0" applyFont="1" applyBorder="1" applyAlignment="1">
      <alignment horizontal="right"/>
    </xf>
    <xf numFmtId="0" fontId="23" fillId="10" borderId="8" xfId="0" applyFont="1" applyFill="1" applyBorder="1" applyAlignment="1">
      <alignment horizontal="left"/>
    </xf>
    <xf numFmtId="0" fontId="14" fillId="0" borderId="8" xfId="0" applyFont="1" applyBorder="1" applyAlignment="1"/>
    <xf numFmtId="0" fontId="24" fillId="0" borderId="8" xfId="0" applyFont="1" applyBorder="1" applyAlignment="1">
      <alignment horizontal="left"/>
    </xf>
    <xf numFmtId="0" fontId="25" fillId="10" borderId="8" xfId="0" applyFont="1" applyFill="1" applyBorder="1" applyAlignment="1">
      <alignment horizontal="left"/>
    </xf>
    <xf numFmtId="1" fontId="25" fillId="5" borderId="8" xfId="0" applyNumberFormat="1" applyFont="1" applyFill="1" applyBorder="1" applyAlignment="1">
      <alignment horizontal="left"/>
    </xf>
    <xf numFmtId="1" fontId="24" fillId="0" borderId="8" xfId="0" applyNumberFormat="1" applyFont="1" applyBorder="1" applyAlignment="1">
      <alignment horizontal="left"/>
    </xf>
    <xf numFmtId="2" fontId="24" fillId="0" borderId="8" xfId="0" applyNumberFormat="1" applyFont="1" applyBorder="1" applyAlignment="1">
      <alignment horizontal="left"/>
    </xf>
    <xf numFmtId="0" fontId="24" fillId="0" borderId="8" xfId="0" applyFont="1" applyBorder="1" applyAlignment="1">
      <alignment horizontal="left"/>
    </xf>
    <xf numFmtId="0" fontId="25" fillId="5" borderId="8" xfId="0" applyFont="1" applyFill="1" applyBorder="1" applyAlignment="1">
      <alignment horizontal="left"/>
    </xf>
    <xf numFmtId="0" fontId="25" fillId="5" borderId="8" xfId="0" applyFont="1" applyFill="1" applyBorder="1" applyAlignment="1">
      <alignment horizontal="left"/>
    </xf>
    <xf numFmtId="2" fontId="15" fillId="0" borderId="0" xfId="0" applyNumberFormat="1" applyFont="1"/>
    <xf numFmtId="0" fontId="15" fillId="0" borderId="0" xfId="0" applyFont="1"/>
    <xf numFmtId="0" fontId="26" fillId="0" borderId="0" xfId="0" applyFont="1"/>
    <xf numFmtId="0" fontId="2" fillId="2" borderId="24" xfId="0" applyFont="1" applyFill="1" applyBorder="1"/>
    <xf numFmtId="0" fontId="2" fillId="2" borderId="25" xfId="0" applyFont="1" applyFill="1" applyBorder="1" applyAlignment="1">
      <alignment horizontal="left"/>
    </xf>
    <xf numFmtId="0" fontId="13" fillId="11" borderId="8" xfId="0" applyFont="1" applyFill="1" applyBorder="1" applyAlignment="1">
      <alignment horizontal="center"/>
    </xf>
    <xf numFmtId="1" fontId="13" fillId="11" borderId="8" xfId="0" applyNumberFormat="1" applyFont="1" applyFill="1" applyBorder="1" applyAlignment="1">
      <alignment horizontal="center"/>
    </xf>
    <xf numFmtId="0" fontId="0" fillId="12" borderId="0" xfId="0" applyFont="1" applyFill="1" applyAlignment="1"/>
    <xf numFmtId="0" fontId="27" fillId="4" borderId="9" xfId="0" applyFont="1" applyFill="1" applyBorder="1" applyAlignment="1">
      <alignment horizontal="center"/>
    </xf>
    <xf numFmtId="0" fontId="27" fillId="0" borderId="10" xfId="0" applyFont="1" applyBorder="1" applyAlignment="1">
      <alignment horizontal="center"/>
    </xf>
    <xf numFmtId="1" fontId="27" fillId="0" borderId="10" xfId="0" applyNumberFormat="1" applyFont="1" applyBorder="1" applyAlignment="1">
      <alignment horizontal="center"/>
    </xf>
    <xf numFmtId="0" fontId="28" fillId="0" borderId="0" xfId="0" applyFont="1" applyAlignment="1"/>
    <xf numFmtId="0" fontId="29" fillId="13" borderId="28" xfId="0" applyFont="1" applyFill="1" applyBorder="1" applyAlignment="1">
      <alignment wrapText="1"/>
    </xf>
    <xf numFmtId="0" fontId="30" fillId="0" borderId="29" xfId="0" applyFont="1" applyBorder="1" applyAlignment="1">
      <alignment wrapText="1"/>
    </xf>
    <xf numFmtId="1" fontId="30" fillId="0" borderId="29" xfId="0" applyNumberFormat="1" applyFont="1" applyBorder="1" applyAlignment="1">
      <alignment wrapText="1"/>
    </xf>
    <xf numFmtId="0" fontId="31" fillId="0" borderId="0" xfId="0" applyFont="1" applyAlignment="1"/>
    <xf numFmtId="0" fontId="7" fillId="0" borderId="8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left" wrapText="1"/>
    </xf>
    <xf numFmtId="0" fontId="6" fillId="0" borderId="8" xfId="0" applyFont="1" applyBorder="1" applyAlignment="1">
      <alignment horizontal="center" wrapText="1"/>
    </xf>
    <xf numFmtId="0" fontId="10" fillId="0" borderId="8" xfId="0" applyFont="1" applyBorder="1" applyAlignment="1">
      <alignment horizontal="left" wrapText="1"/>
    </xf>
    <xf numFmtId="0" fontId="0" fillId="0" borderId="0" xfId="0" applyFont="1" applyAlignment="1">
      <alignment wrapText="1"/>
    </xf>
    <xf numFmtId="2" fontId="14" fillId="0" borderId="8" xfId="0" applyNumberFormat="1" applyFont="1" applyBorder="1" applyAlignment="1"/>
    <xf numFmtId="0" fontId="15" fillId="0" borderId="0" xfId="0" applyFont="1" applyAlignment="1"/>
    <xf numFmtId="0" fontId="0" fillId="15" borderId="0" xfId="0" applyFont="1" applyFill="1" applyAlignment="1"/>
    <xf numFmtId="0" fontId="0" fillId="0" borderId="0" xfId="0" applyFont="1" applyAlignment="1"/>
    <xf numFmtId="0" fontId="13" fillId="17" borderId="8" xfId="0" applyFont="1" applyFill="1" applyBorder="1" applyAlignment="1">
      <alignment horizontal="left"/>
    </xf>
    <xf numFmtId="0" fontId="13" fillId="18" borderId="8" xfId="0" applyFont="1" applyFill="1" applyBorder="1" applyAlignment="1">
      <alignment horizontal="center"/>
    </xf>
    <xf numFmtId="0" fontId="6" fillId="18" borderId="8" xfId="0" applyFont="1" applyFill="1" applyBorder="1" applyAlignment="1">
      <alignment horizontal="center" vertical="center"/>
    </xf>
    <xf numFmtId="0" fontId="13" fillId="17" borderId="8" xfId="0" applyFont="1" applyFill="1" applyBorder="1" applyAlignment="1">
      <alignment horizontal="center"/>
    </xf>
    <xf numFmtId="1" fontId="13" fillId="17" borderId="8" xfId="0" applyNumberFormat="1" applyFont="1" applyFill="1" applyBorder="1" applyAlignment="1">
      <alignment horizontal="center"/>
    </xf>
    <xf numFmtId="0" fontId="2" fillId="17" borderId="8" xfId="0" applyFont="1" applyFill="1" applyBorder="1"/>
    <xf numFmtId="0" fontId="0" fillId="17" borderId="0" xfId="0" applyFont="1" applyFill="1" applyAlignment="1"/>
    <xf numFmtId="0" fontId="14" fillId="17" borderId="12" xfId="0" applyFont="1" applyFill="1" applyBorder="1" applyAlignment="1">
      <alignment horizontal="left" vertical="center" wrapText="1"/>
    </xf>
    <xf numFmtId="0" fontId="32" fillId="0" borderId="0" xfId="0" applyFont="1" applyAlignment="1"/>
    <xf numFmtId="0" fontId="33" fillId="0" borderId="0" xfId="0" applyFont="1" applyAlignment="1"/>
    <xf numFmtId="0" fontId="34" fillId="0" borderId="27" xfId="0" applyFont="1" applyFill="1" applyBorder="1" applyAlignment="1">
      <alignment horizontal="left" vertical="top"/>
    </xf>
    <xf numFmtId="0" fontId="0" fillId="0" borderId="0" xfId="0" applyFont="1" applyAlignment="1"/>
    <xf numFmtId="0" fontId="0" fillId="0" borderId="0" xfId="0" applyFont="1" applyAlignment="1"/>
    <xf numFmtId="0" fontId="7" fillId="19" borderId="8" xfId="0" applyFont="1" applyFill="1" applyBorder="1" applyAlignment="1">
      <alignment horizontal="center"/>
    </xf>
    <xf numFmtId="0" fontId="14" fillId="19" borderId="11" xfId="0" applyFont="1" applyFill="1" applyBorder="1" applyAlignment="1">
      <alignment horizontal="left" vertical="center" wrapText="1"/>
    </xf>
    <xf numFmtId="0" fontId="13" fillId="19" borderId="8" xfId="0" applyFont="1" applyFill="1" applyBorder="1" applyAlignment="1">
      <alignment horizontal="left"/>
    </xf>
    <xf numFmtId="0" fontId="6" fillId="20" borderId="8" xfId="0" applyFont="1" applyFill="1" applyBorder="1" applyAlignment="1">
      <alignment horizontal="center" vertical="center"/>
    </xf>
    <xf numFmtId="0" fontId="13" fillId="20" borderId="8" xfId="0" applyFont="1" applyFill="1" applyBorder="1" applyAlignment="1">
      <alignment horizontal="center"/>
    </xf>
    <xf numFmtId="0" fontId="13" fillId="19" borderId="8" xfId="0" applyFont="1" applyFill="1" applyBorder="1" applyAlignment="1">
      <alignment horizontal="center"/>
    </xf>
    <xf numFmtId="1" fontId="13" fillId="19" borderId="8" xfId="0" applyNumberFormat="1" applyFont="1" applyFill="1" applyBorder="1" applyAlignment="1">
      <alignment horizontal="center"/>
    </xf>
    <xf numFmtId="0" fontId="0" fillId="19" borderId="0" xfId="0" applyFont="1" applyFill="1" applyAlignment="1"/>
    <xf numFmtId="0" fontId="33" fillId="19" borderId="0" xfId="0" applyFont="1" applyFill="1" applyAlignment="1"/>
    <xf numFmtId="0" fontId="7" fillId="0" borderId="10" xfId="0" applyFont="1" applyBorder="1" applyAlignment="1">
      <alignment horizontal="center"/>
    </xf>
    <xf numFmtId="0" fontId="13" fillId="15" borderId="10" xfId="0" applyFont="1" applyFill="1" applyBorder="1" applyAlignment="1">
      <alignment horizontal="left"/>
    </xf>
    <xf numFmtId="0" fontId="0" fillId="15" borderId="27" xfId="0" applyFont="1" applyFill="1" applyBorder="1" applyAlignment="1"/>
    <xf numFmtId="0" fontId="7" fillId="0" borderId="14" xfId="0" applyFont="1" applyBorder="1" applyAlignment="1">
      <alignment horizontal="center"/>
    </xf>
    <xf numFmtId="0" fontId="0" fillId="0" borderId="27" xfId="0" applyFont="1" applyBorder="1" applyAlignment="1"/>
    <xf numFmtId="0" fontId="7" fillId="0" borderId="30" xfId="0" applyFont="1" applyBorder="1" applyAlignment="1">
      <alignment horizontal="center"/>
    </xf>
    <xf numFmtId="0" fontId="0" fillId="0" borderId="30" xfId="0" applyFont="1" applyBorder="1" applyAlignment="1"/>
    <xf numFmtId="0" fontId="2" fillId="0" borderId="30" xfId="0" applyFont="1" applyBorder="1"/>
    <xf numFmtId="0" fontId="13" fillId="16" borderId="10" xfId="0" applyFont="1" applyFill="1" applyBorder="1" applyAlignment="1">
      <alignment horizontal="center"/>
    </xf>
    <xf numFmtId="0" fontId="2" fillId="4" borderId="14" xfId="0" applyFont="1" applyFill="1" applyBorder="1"/>
    <xf numFmtId="0" fontId="13" fillId="0" borderId="14" xfId="0" applyFont="1" applyBorder="1" applyAlignment="1">
      <alignment horizontal="center"/>
    </xf>
    <xf numFmtId="0" fontId="21" fillId="9" borderId="32" xfId="0" applyFont="1" applyFill="1" applyBorder="1" applyAlignment="1">
      <alignment horizontal="left"/>
    </xf>
    <xf numFmtId="2" fontId="21" fillId="9" borderId="32" xfId="0" applyNumberFormat="1" applyFont="1" applyFill="1" applyBorder="1" applyAlignment="1">
      <alignment horizontal="left"/>
    </xf>
    <xf numFmtId="0" fontId="21" fillId="9" borderId="38" xfId="0" applyFont="1" applyFill="1" applyBorder="1" applyAlignment="1">
      <alignment horizontal="left"/>
    </xf>
    <xf numFmtId="0" fontId="29" fillId="13" borderId="39" xfId="0" applyFont="1" applyFill="1" applyBorder="1" applyAlignment="1">
      <alignment wrapText="1"/>
    </xf>
    <xf numFmtId="0" fontId="0" fillId="0" borderId="40" xfId="0" applyFont="1" applyBorder="1" applyAlignment="1">
      <alignment horizontal="left"/>
    </xf>
    <xf numFmtId="0" fontId="0" fillId="0" borderId="41" xfId="0" applyFont="1" applyBorder="1" applyAlignment="1">
      <alignment horizontal="left"/>
    </xf>
    <xf numFmtId="1" fontId="15" fillId="0" borderId="41" xfId="0" applyNumberFormat="1" applyFont="1" applyBorder="1" applyAlignment="1">
      <alignment horizontal="left"/>
    </xf>
    <xf numFmtId="0" fontId="0" fillId="0" borderId="42" xfId="0" applyFont="1" applyBorder="1" applyAlignment="1">
      <alignment horizontal="left"/>
    </xf>
    <xf numFmtId="2" fontId="0" fillId="0" borderId="41" xfId="0" applyNumberFormat="1" applyFont="1" applyBorder="1" applyAlignment="1">
      <alignment horizontal="left"/>
    </xf>
    <xf numFmtId="2" fontId="13" fillId="0" borderId="8" xfId="0" applyNumberFormat="1" applyFont="1" applyBorder="1" applyAlignment="1">
      <alignment horizontal="center"/>
    </xf>
    <xf numFmtId="0" fontId="34" fillId="21" borderId="28" xfId="0" applyFont="1" applyFill="1" applyBorder="1" applyAlignment="1">
      <alignment horizontal="center" wrapText="1"/>
    </xf>
    <xf numFmtId="0" fontId="18" fillId="21" borderId="43" xfId="0" applyFont="1" applyFill="1" applyBorder="1" applyAlignment="1">
      <alignment wrapText="1"/>
    </xf>
    <xf numFmtId="0" fontId="31" fillId="21" borderId="43" xfId="0" applyFont="1" applyFill="1" applyBorder="1" applyAlignment="1">
      <alignment wrapText="1"/>
    </xf>
    <xf numFmtId="0" fontId="33" fillId="21" borderId="43" xfId="0" applyFont="1" applyFill="1" applyBorder="1" applyAlignment="1">
      <alignment horizontal="center" wrapText="1"/>
    </xf>
    <xf numFmtId="0" fontId="31" fillId="21" borderId="43" xfId="0" applyFont="1" applyFill="1" applyBorder="1" applyAlignment="1">
      <alignment horizontal="center" wrapText="1"/>
    </xf>
    <xf numFmtId="0" fontId="31" fillId="14" borderId="43" xfId="0" applyFont="1" applyFill="1" applyBorder="1" applyAlignment="1">
      <alignment horizontal="center" wrapText="1"/>
    </xf>
    <xf numFmtId="0" fontId="34" fillId="21" borderId="29" xfId="0" applyFont="1" applyFill="1" applyBorder="1" applyAlignment="1">
      <alignment horizontal="center" wrapText="1"/>
    </xf>
    <xf numFmtId="0" fontId="18" fillId="21" borderId="44" xfId="0" applyFont="1" applyFill="1" applyBorder="1" applyAlignment="1">
      <alignment wrapText="1"/>
    </xf>
    <xf numFmtId="0" fontId="31" fillId="21" borderId="44" xfId="0" applyFont="1" applyFill="1" applyBorder="1" applyAlignment="1">
      <alignment wrapText="1"/>
    </xf>
    <xf numFmtId="0" fontId="33" fillId="21" borderId="44" xfId="0" applyFont="1" applyFill="1" applyBorder="1" applyAlignment="1">
      <alignment horizontal="center" wrapText="1"/>
    </xf>
    <xf numFmtId="0" fontId="31" fillId="21" borderId="44" xfId="0" applyFont="1" applyFill="1" applyBorder="1" applyAlignment="1">
      <alignment horizontal="center" wrapText="1"/>
    </xf>
    <xf numFmtId="0" fontId="33" fillId="22" borderId="44" xfId="0" applyFont="1" applyFill="1" applyBorder="1" applyAlignment="1">
      <alignment horizontal="center" wrapText="1"/>
    </xf>
    <xf numFmtId="0" fontId="31" fillId="22" borderId="44" xfId="0" applyFont="1" applyFill="1" applyBorder="1" applyAlignment="1">
      <alignment horizontal="center" wrapText="1"/>
    </xf>
    <xf numFmtId="0" fontId="31" fillId="14" borderId="44" xfId="0" applyFont="1" applyFill="1" applyBorder="1" applyAlignment="1">
      <alignment horizontal="center" wrapText="1"/>
    </xf>
    <xf numFmtId="0" fontId="33" fillId="14" borderId="44" xfId="0" applyFont="1" applyFill="1" applyBorder="1" applyAlignment="1">
      <alignment horizontal="center" wrapText="1"/>
    </xf>
    <xf numFmtId="0" fontId="34" fillId="0" borderId="29" xfId="0" applyFont="1" applyBorder="1" applyAlignment="1">
      <alignment horizontal="center" wrapText="1"/>
    </xf>
    <xf numFmtId="0" fontId="18" fillId="0" borderId="44" xfId="0" applyFont="1" applyBorder="1" applyAlignment="1">
      <alignment wrapText="1"/>
    </xf>
    <xf numFmtId="0" fontId="33" fillId="0" borderId="44" xfId="0" applyFont="1" applyBorder="1" applyAlignment="1">
      <alignment horizontal="center" wrapText="1"/>
    </xf>
    <xf numFmtId="0" fontId="33" fillId="23" borderId="44" xfId="0" applyFont="1" applyFill="1" applyBorder="1" applyAlignment="1">
      <alignment horizontal="center" wrapText="1"/>
    </xf>
    <xf numFmtId="0" fontId="33" fillId="14" borderId="44" xfId="0" applyFont="1" applyFill="1" applyBorder="1" applyAlignment="1">
      <alignment horizontal="right" wrapText="1"/>
    </xf>
    <xf numFmtId="0" fontId="31" fillId="23" borderId="44" xfId="0" applyFont="1" applyFill="1" applyBorder="1" applyAlignment="1">
      <alignment horizontal="center" wrapText="1"/>
    </xf>
    <xf numFmtId="0" fontId="31" fillId="24" borderId="44" xfId="0" applyFont="1" applyFill="1" applyBorder="1" applyAlignment="1">
      <alignment horizontal="center" wrapText="1"/>
    </xf>
    <xf numFmtId="0" fontId="34" fillId="24" borderId="28" xfId="0" applyFont="1" applyFill="1" applyBorder="1" applyAlignment="1">
      <alignment horizontal="center" wrapText="1"/>
    </xf>
    <xf numFmtId="0" fontId="18" fillId="24" borderId="43" xfId="0" applyFont="1" applyFill="1" applyBorder="1" applyAlignment="1">
      <alignment wrapText="1"/>
    </xf>
    <xf numFmtId="0" fontId="18" fillId="24" borderId="43" xfId="0" applyFont="1" applyFill="1" applyBorder="1" applyAlignment="1">
      <alignment horizontal="center" wrapText="1"/>
    </xf>
    <xf numFmtId="0" fontId="31" fillId="24" borderId="43" xfId="0" applyFont="1" applyFill="1" applyBorder="1" applyAlignment="1">
      <alignment horizontal="center" wrapText="1"/>
    </xf>
    <xf numFmtId="0" fontId="34" fillId="23" borderId="29" xfId="0" applyFont="1" applyFill="1" applyBorder="1" applyAlignment="1">
      <alignment horizontal="center" wrapText="1"/>
    </xf>
    <xf numFmtId="0" fontId="18" fillId="23" borderId="44" xfId="0" applyFont="1" applyFill="1" applyBorder="1" applyAlignment="1">
      <alignment wrapText="1"/>
    </xf>
    <xf numFmtId="0" fontId="18" fillId="23" borderId="44" xfId="0" applyFont="1" applyFill="1" applyBorder="1" applyAlignment="1">
      <alignment horizontal="center" wrapText="1"/>
    </xf>
    <xf numFmtId="0" fontId="34" fillId="24" borderId="29" xfId="0" applyFont="1" applyFill="1" applyBorder="1" applyAlignment="1">
      <alignment horizontal="center" wrapText="1"/>
    </xf>
    <xf numFmtId="0" fontId="18" fillId="24" borderId="44" xfId="0" applyFont="1" applyFill="1" applyBorder="1" applyAlignment="1">
      <alignment wrapText="1"/>
    </xf>
    <xf numFmtId="0" fontId="18" fillId="24" borderId="44" xfId="0" applyFont="1" applyFill="1" applyBorder="1" applyAlignment="1">
      <alignment horizontal="center" wrapText="1"/>
    </xf>
    <xf numFmtId="0" fontId="34" fillId="25" borderId="29" xfId="0" applyFont="1" applyFill="1" applyBorder="1" applyAlignment="1">
      <alignment horizontal="center" wrapText="1"/>
    </xf>
    <xf numFmtId="0" fontId="18" fillId="25" borderId="44" xfId="0" applyFont="1" applyFill="1" applyBorder="1" applyAlignment="1">
      <alignment wrapText="1"/>
    </xf>
    <xf numFmtId="0" fontId="18" fillId="25" borderId="44" xfId="0" applyFont="1" applyFill="1" applyBorder="1" applyAlignment="1">
      <alignment horizontal="center" wrapText="1"/>
    </xf>
    <xf numFmtId="0" fontId="33" fillId="25" borderId="44" xfId="0" applyFont="1" applyFill="1" applyBorder="1" applyAlignment="1">
      <alignment wrapText="1"/>
    </xf>
    <xf numFmtId="0" fontId="31" fillId="25" borderId="44" xfId="0" applyFont="1" applyFill="1" applyBorder="1" applyAlignment="1">
      <alignment horizontal="center" wrapText="1"/>
    </xf>
    <xf numFmtId="0" fontId="33" fillId="23" borderId="44" xfId="0" applyFont="1" applyFill="1" applyBorder="1" applyAlignment="1">
      <alignment wrapText="1"/>
    </xf>
    <xf numFmtId="0" fontId="33" fillId="25" borderId="44" xfId="0" applyFont="1" applyFill="1" applyBorder="1" applyAlignment="1">
      <alignment horizontal="center" wrapText="1"/>
    </xf>
    <xf numFmtId="0" fontId="31" fillId="23" borderId="43" xfId="0" applyFont="1" applyFill="1" applyBorder="1" applyAlignment="1">
      <alignment horizontal="center" wrapText="1"/>
    </xf>
    <xf numFmtId="0" fontId="31" fillId="21" borderId="28" xfId="0" applyFont="1" applyFill="1" applyBorder="1" applyAlignment="1">
      <alignment horizontal="center" wrapText="1"/>
    </xf>
    <xf numFmtId="0" fontId="31" fillId="21" borderId="29" xfId="0" applyFont="1" applyFill="1" applyBorder="1" applyAlignment="1">
      <alignment horizontal="center" wrapText="1"/>
    </xf>
    <xf numFmtId="0" fontId="6" fillId="4" borderId="8" xfId="0" applyFont="1" applyFill="1" applyBorder="1" applyAlignment="1">
      <alignment horizontal="center"/>
    </xf>
    <xf numFmtId="0" fontId="34" fillId="0" borderId="27" xfId="0" applyFont="1" applyBorder="1" applyAlignment="1">
      <alignment horizontal="left" vertical="top"/>
    </xf>
    <xf numFmtId="0" fontId="6" fillId="18" borderId="8" xfId="0" applyFont="1" applyFill="1" applyBorder="1" applyAlignment="1">
      <alignment horizontal="center"/>
    </xf>
    <xf numFmtId="0" fontId="33" fillId="24" borderId="44" xfId="0" applyFont="1" applyFill="1" applyBorder="1" applyAlignment="1">
      <alignment wrapText="1"/>
    </xf>
    <xf numFmtId="0" fontId="31" fillId="23" borderId="28" xfId="0" applyFont="1" applyFill="1" applyBorder="1" applyAlignment="1">
      <alignment horizontal="center" wrapText="1"/>
    </xf>
    <xf numFmtId="0" fontId="31" fillId="24" borderId="29" xfId="0" applyFont="1" applyFill="1" applyBorder="1" applyAlignment="1">
      <alignment horizontal="center" wrapText="1"/>
    </xf>
    <xf numFmtId="0" fontId="31" fillId="23" borderId="29" xfId="0" applyFont="1" applyFill="1" applyBorder="1" applyAlignment="1">
      <alignment horizontal="center" wrapText="1"/>
    </xf>
    <xf numFmtId="0" fontId="33" fillId="23" borderId="29" xfId="0" applyFont="1" applyFill="1" applyBorder="1" applyAlignment="1">
      <alignment wrapText="1"/>
    </xf>
    <xf numFmtId="0" fontId="31" fillId="24" borderId="28" xfId="0" applyFont="1" applyFill="1" applyBorder="1" applyAlignment="1">
      <alignment horizontal="center" wrapText="1"/>
    </xf>
    <xf numFmtId="0" fontId="31" fillId="25" borderId="29" xfId="0" applyFont="1" applyFill="1" applyBorder="1" applyAlignment="1">
      <alignment horizontal="center" wrapText="1"/>
    </xf>
    <xf numFmtId="0" fontId="33" fillId="24" borderId="29" xfId="0" applyFont="1" applyFill="1" applyBorder="1" applyAlignment="1">
      <alignment wrapText="1"/>
    </xf>
    <xf numFmtId="0" fontId="33" fillId="24" borderId="29" xfId="0" applyFont="1" applyFill="1" applyBorder="1" applyAlignment="1">
      <alignment horizontal="center" wrapText="1"/>
    </xf>
    <xf numFmtId="0" fontId="33" fillId="24" borderId="28" xfId="0" applyFont="1" applyFill="1" applyBorder="1" applyAlignment="1">
      <alignment wrapText="1"/>
    </xf>
    <xf numFmtId="0" fontId="33" fillId="25" borderId="29" xfId="0" applyFont="1" applyFill="1" applyBorder="1" applyAlignment="1">
      <alignment wrapText="1"/>
    </xf>
    <xf numFmtId="0" fontId="33" fillId="21" borderId="28" xfId="0" applyFont="1" applyFill="1" applyBorder="1" applyAlignment="1">
      <alignment wrapText="1"/>
    </xf>
    <xf numFmtId="0" fontId="33" fillId="21" borderId="43" xfId="0" applyFont="1" applyFill="1" applyBorder="1" applyAlignment="1">
      <alignment wrapText="1"/>
    </xf>
    <xf numFmtId="0" fontId="33" fillId="21" borderId="44" xfId="0" applyFont="1" applyFill="1" applyBorder="1" applyAlignment="1">
      <alignment wrapText="1"/>
    </xf>
    <xf numFmtId="0" fontId="33" fillId="21" borderId="29" xfId="0" applyFont="1" applyFill="1" applyBorder="1" applyAlignment="1">
      <alignment wrapText="1"/>
    </xf>
    <xf numFmtId="0" fontId="33" fillId="21" borderId="29" xfId="0" applyFont="1" applyFill="1" applyBorder="1" applyAlignment="1">
      <alignment horizontal="center" wrapText="1"/>
    </xf>
    <xf numFmtId="0" fontId="33" fillId="23" borderId="29" xfId="0" applyFont="1" applyFill="1" applyBorder="1" applyAlignment="1">
      <alignment horizontal="center" wrapText="1"/>
    </xf>
    <xf numFmtId="0" fontId="0" fillId="0" borderId="0" xfId="0" applyFont="1" applyAlignment="1"/>
    <xf numFmtId="0" fontId="36" fillId="23" borderId="44" xfId="0" applyFont="1" applyFill="1" applyBorder="1" applyAlignment="1">
      <alignment wrapText="1"/>
    </xf>
    <xf numFmtId="0" fontId="36" fillId="24" borderId="44" xfId="0" applyFont="1" applyFill="1" applyBorder="1" applyAlignment="1">
      <alignment wrapText="1"/>
    </xf>
    <xf numFmtId="0" fontId="33" fillId="24" borderId="43" xfId="0" applyFont="1" applyFill="1" applyBorder="1" applyAlignment="1">
      <alignment wrapText="1"/>
    </xf>
    <xf numFmtId="0" fontId="33" fillId="24" borderId="44" xfId="0" applyFont="1" applyFill="1" applyBorder="1" applyAlignment="1">
      <alignment horizontal="center" wrapText="1"/>
    </xf>
    <xf numFmtId="0" fontId="1" fillId="2" borderId="1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6" fillId="3" borderId="5" xfId="0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2" fillId="4" borderId="5" xfId="0" applyFont="1" applyFill="1" applyBorder="1"/>
    <xf numFmtId="0" fontId="35" fillId="0" borderId="36" xfId="0" applyFont="1" applyBorder="1" applyAlignment="1">
      <alignment horizontal="center"/>
    </xf>
    <xf numFmtId="0" fontId="35" fillId="0" borderId="31" xfId="0" applyFont="1" applyBorder="1" applyAlignment="1">
      <alignment horizontal="center"/>
    </xf>
    <xf numFmtId="0" fontId="35" fillId="0" borderId="37" xfId="0" applyFont="1" applyBorder="1" applyAlignment="1">
      <alignment horizontal="center"/>
    </xf>
    <xf numFmtId="0" fontId="35" fillId="0" borderId="33" xfId="0" applyFont="1" applyBorder="1" applyAlignment="1">
      <alignment horizontal="center"/>
    </xf>
    <xf numFmtId="0" fontId="35" fillId="0" borderId="34" xfId="0" applyFont="1" applyBorder="1" applyAlignment="1">
      <alignment horizontal="center"/>
    </xf>
    <xf numFmtId="0" fontId="35" fillId="0" borderId="35" xfId="0" applyFont="1" applyBorder="1" applyAlignment="1">
      <alignment horizontal="center"/>
    </xf>
    <xf numFmtId="0" fontId="19" fillId="8" borderId="15" xfId="0" applyFont="1" applyFill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0" fontId="19" fillId="8" borderId="0" xfId="0" applyFont="1" applyFill="1" applyAlignment="1">
      <alignment horizontal="center"/>
    </xf>
    <xf numFmtId="0" fontId="0" fillId="0" borderId="0" xfId="0" applyFont="1" applyAlignment="1"/>
    <xf numFmtId="0" fontId="20" fillId="8" borderId="18" xfId="0" applyFont="1" applyFill="1" applyBorder="1" applyAlignment="1">
      <alignment horizontal="center"/>
    </xf>
    <xf numFmtId="0" fontId="3" fillId="0" borderId="19" xfId="0" applyFont="1" applyBorder="1"/>
    <xf numFmtId="0" fontId="20" fillId="8" borderId="0" xfId="0" applyFont="1" applyFill="1" applyAlignment="1">
      <alignment horizontal="center"/>
    </xf>
    <xf numFmtId="0" fontId="20" fillId="8" borderId="20" xfId="0" applyFont="1" applyFill="1" applyBorder="1" applyAlignment="1">
      <alignment horizontal="center"/>
    </xf>
    <xf numFmtId="0" fontId="3" fillId="0" borderId="21" xfId="0" applyFont="1" applyBorder="1"/>
    <xf numFmtId="0" fontId="3" fillId="0" borderId="22" xfId="0" applyFont="1" applyBorder="1"/>
    <xf numFmtId="0" fontId="20" fillId="8" borderId="21" xfId="0" applyFont="1" applyFill="1" applyBorder="1" applyAlignment="1">
      <alignment horizontal="center"/>
    </xf>
    <xf numFmtId="0" fontId="1" fillId="2" borderId="23" xfId="0" applyFont="1" applyFill="1" applyBorder="1"/>
    <xf numFmtId="0" fontId="2" fillId="2" borderId="25" xfId="0" applyFont="1" applyFill="1" applyBorder="1"/>
    <xf numFmtId="0" fontId="3" fillId="0" borderId="26" xfId="0" applyFont="1" applyBorder="1"/>
    <xf numFmtId="0" fontId="3" fillId="0" borderId="27" xfId="0" applyFont="1" applyBorder="1"/>
    <xf numFmtId="0" fontId="33" fillId="21" borderId="29" xfId="0" applyFont="1" applyFill="1" applyBorder="1" applyAlignment="1">
      <alignment horizontal="right" wrapText="1"/>
    </xf>
    <xf numFmtId="0" fontId="33" fillId="23" borderId="28" xfId="0" applyFont="1" applyFill="1" applyBorder="1" applyAlignment="1">
      <alignment wrapText="1"/>
    </xf>
    <xf numFmtId="0" fontId="33" fillId="21" borderId="44" xfId="0" applyFont="1" applyFill="1" applyBorder="1" applyAlignment="1">
      <alignment horizontal="right" wrapText="1"/>
    </xf>
    <xf numFmtId="0" fontId="33" fillId="23" borderId="29" xfId="0" applyFont="1" applyFill="1" applyBorder="1" applyAlignment="1">
      <alignment horizontal="right" wrapText="1"/>
    </xf>
    <xf numFmtId="0" fontId="31" fillId="0" borderId="0" xfId="0" applyFont="1" applyAlignment="1">
      <alignment vertical="center"/>
    </xf>
    <xf numFmtId="0" fontId="13" fillId="0" borderId="30" xfId="0" applyFont="1" applyBorder="1" applyAlignment="1">
      <alignment horizontal="center"/>
    </xf>
    <xf numFmtId="0" fontId="13" fillId="0" borderId="27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16" fillId="0" borderId="45" xfId="0" applyFont="1" applyBorder="1" applyAlignment="1">
      <alignment horizontal="left" vertical="center"/>
    </xf>
    <xf numFmtId="0" fontId="6" fillId="4" borderId="45" xfId="0" applyFont="1" applyFill="1" applyBorder="1" applyAlignment="1">
      <alignment horizontal="center" vertical="center"/>
    </xf>
    <xf numFmtId="0" fontId="16" fillId="0" borderId="45" xfId="0" applyFont="1" applyBorder="1" applyAlignment="1">
      <alignment horizontal="left" vertical="center" wrapText="1"/>
    </xf>
    <xf numFmtId="0" fontId="13" fillId="4" borderId="45" xfId="0" applyFont="1" applyFill="1" applyBorder="1" applyAlignment="1">
      <alignment horizontal="center"/>
    </xf>
    <xf numFmtId="0" fontId="13" fillId="0" borderId="45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4" borderId="45" xfId="0" applyFont="1" applyFill="1" applyBorder="1" applyAlignment="1">
      <alignment horizontal="center"/>
    </xf>
    <xf numFmtId="0" fontId="14" fillId="0" borderId="45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/>
    </xf>
    <xf numFmtId="0" fontId="6" fillId="8" borderId="45" xfId="0" applyFont="1" applyFill="1" applyBorder="1" applyAlignment="1">
      <alignment horizontal="center"/>
    </xf>
    <xf numFmtId="0" fontId="37" fillId="0" borderId="45" xfId="0" applyFont="1" applyBorder="1"/>
    <xf numFmtId="1" fontId="6" fillId="0" borderId="45" xfId="0" applyNumberFormat="1" applyFont="1" applyBorder="1" applyAlignment="1">
      <alignment horizontal="center"/>
    </xf>
    <xf numFmtId="0" fontId="14" fillId="0" borderId="45" xfId="0" applyFont="1" applyBorder="1" applyAlignment="1">
      <alignment horizontal="left"/>
    </xf>
    <xf numFmtId="0" fontId="16" fillId="4" borderId="45" xfId="0" applyFont="1" applyFill="1" applyBorder="1" applyAlignment="1">
      <alignment horizontal="center" vertical="center"/>
    </xf>
    <xf numFmtId="0" fontId="2" fillId="0" borderId="10" xfId="0" applyFont="1" applyBorder="1"/>
    <xf numFmtId="0" fontId="31" fillId="0" borderId="27" xfId="0" applyFont="1" applyBorder="1" applyAlignment="1">
      <alignment vertical="center"/>
    </xf>
    <xf numFmtId="0" fontId="2" fillId="0" borderId="5" xfId="0" applyFont="1" applyBorder="1"/>
    <xf numFmtId="0" fontId="2" fillId="0" borderId="6" xfId="0" applyFont="1" applyBorder="1"/>
    <xf numFmtId="0" fontId="18" fillId="0" borderId="7" xfId="0" applyFont="1" applyBorder="1"/>
    <xf numFmtId="0" fontId="18" fillId="0" borderId="6" xfId="0" applyFont="1" applyBorder="1"/>
    <xf numFmtId="0" fontId="14" fillId="0" borderId="47" xfId="0" applyFont="1" applyBorder="1" applyAlignment="1">
      <alignment horizontal="left" vertical="center" wrapText="1"/>
    </xf>
    <xf numFmtId="0" fontId="34" fillId="21" borderId="46" xfId="0" applyFont="1" applyFill="1" applyBorder="1" applyAlignment="1">
      <alignment horizontal="center" wrapText="1"/>
    </xf>
    <xf numFmtId="0" fontId="13" fillId="4" borderId="6" xfId="0" applyFont="1" applyFill="1" applyBorder="1" applyAlignment="1">
      <alignment horizontal="center"/>
    </xf>
    <xf numFmtId="0" fontId="2" fillId="4" borderId="10" xfId="0" applyFont="1" applyFill="1" applyBorder="1"/>
    <xf numFmtId="0" fontId="13" fillId="4" borderId="48" xfId="0" applyFont="1" applyFill="1" applyBorder="1" applyAlignment="1">
      <alignment horizontal="center"/>
    </xf>
    <xf numFmtId="0" fontId="2" fillId="4" borderId="48" xfId="0" applyFont="1" applyFill="1" applyBorder="1"/>
    <xf numFmtId="0" fontId="9" fillId="4" borderId="5" xfId="0" applyFont="1" applyFill="1" applyBorder="1" applyAlignment="1">
      <alignment horizontal="center" wrapText="1"/>
    </xf>
    <xf numFmtId="1" fontId="13" fillId="0" borderId="15" xfId="0" applyNumberFormat="1" applyFont="1" applyBorder="1" applyAlignment="1">
      <alignment horizontal="center"/>
    </xf>
    <xf numFmtId="0" fontId="9" fillId="4" borderId="7" xfId="0" applyFont="1" applyFill="1" applyBorder="1" applyAlignment="1">
      <alignment horizontal="center" wrapText="1"/>
    </xf>
    <xf numFmtId="0" fontId="10" fillId="0" borderId="30" xfId="0" applyFont="1" applyFill="1" applyBorder="1" applyAlignment="1">
      <alignment horizontal="center" wrapText="1"/>
    </xf>
    <xf numFmtId="0" fontId="10" fillId="0" borderId="5" xfId="0" applyFont="1" applyBorder="1" applyAlignment="1">
      <alignment horizontal="left" wrapText="1"/>
    </xf>
    <xf numFmtId="0" fontId="2" fillId="0" borderId="15" xfId="0" applyFont="1" applyBorder="1"/>
    <xf numFmtId="0" fontId="2" fillId="0" borderId="49" xfId="0" applyFont="1" applyBorder="1"/>
    <xf numFmtId="0" fontId="0" fillId="17" borderId="30" xfId="0" applyFont="1" applyFill="1" applyBorder="1" applyAlignment="1"/>
    <xf numFmtId="0" fontId="10" fillId="0" borderId="30" xfId="0" applyFont="1" applyFill="1" applyBorder="1" applyAlignment="1">
      <alignment horizontal="center" vertical="center" wrapText="1"/>
    </xf>
  </cellXfs>
  <cellStyles count="1">
    <cellStyle name="Normal" xfId="0" builtinId="0"/>
  </cellStyles>
  <dxfs count="79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F495"/>
  <sheetViews>
    <sheetView tabSelected="1" zoomScale="90" zoomScaleNormal="90" workbookViewId="0">
      <pane xSplit="2" ySplit="6" topLeftCell="C37" activePane="bottomRight" state="frozen"/>
      <selection pane="topRight" activeCell="C1" sqref="C1"/>
      <selection pane="bottomLeft" activeCell="A7" sqref="A7"/>
      <selection pane="bottomRight" activeCell="A243" sqref="A243:XFD495"/>
    </sheetView>
  </sheetViews>
  <sheetFormatPr defaultColWidth="12.5703125" defaultRowHeight="15" customHeight="1"/>
  <cols>
    <col min="1" max="1" width="5.140625" customWidth="1"/>
    <col min="2" max="2" width="8.28515625" customWidth="1"/>
    <col min="3" max="3" width="23.42578125" customWidth="1"/>
    <col min="4" max="4" width="13.7109375" customWidth="1"/>
    <col min="5" max="11" width="8.5703125" customWidth="1"/>
    <col min="12" max="12" width="7.28515625" customWidth="1"/>
    <col min="13" max="13" width="6.85546875" customWidth="1"/>
    <col min="14" max="14" width="9.42578125" customWidth="1"/>
    <col min="15" max="15" width="8.28515625" customWidth="1"/>
    <col min="16" max="16" width="9.42578125" customWidth="1"/>
    <col min="17" max="17" width="5.85546875" customWidth="1"/>
    <col min="18" max="18" width="19.42578125" customWidth="1"/>
    <col min="19" max="19" width="72" customWidth="1"/>
    <col min="22" max="22" width="12.5703125" style="114"/>
  </cols>
  <sheetData>
    <row r="1" spans="1:32" ht="15.75" customHeight="1">
      <c r="A1" s="215"/>
      <c r="B1" s="215"/>
      <c r="C1" s="1" t="s">
        <v>0</v>
      </c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2"/>
      <c r="Q1" s="2"/>
      <c r="R1" s="2"/>
    </row>
    <row r="2" spans="1:32" ht="15.75" customHeight="1">
      <c r="A2" s="216"/>
      <c r="B2" s="216"/>
      <c r="C2" s="4" t="s">
        <v>1</v>
      </c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</row>
    <row r="3" spans="1:32" ht="15.75" customHeight="1">
      <c r="A3" s="216"/>
      <c r="B3" s="216"/>
      <c r="C3" s="5" t="s">
        <v>2</v>
      </c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</row>
    <row r="4" spans="1:32" ht="16.5" customHeight="1">
      <c r="A4" s="217"/>
      <c r="B4" s="217"/>
      <c r="C4" s="2"/>
      <c r="D4" s="2"/>
      <c r="E4" s="218" t="s">
        <v>3</v>
      </c>
      <c r="F4" s="219"/>
      <c r="G4" s="219"/>
      <c r="H4" s="220"/>
      <c r="I4" s="218" t="s">
        <v>4</v>
      </c>
      <c r="J4" s="219"/>
      <c r="K4" s="220"/>
      <c r="L4" s="221"/>
      <c r="M4" s="219"/>
      <c r="N4" s="219"/>
      <c r="O4" s="219"/>
      <c r="P4" s="220"/>
      <c r="Q4" s="6"/>
      <c r="R4" s="7"/>
    </row>
    <row r="5" spans="1:32" s="100" customFormat="1" ht="31.5" customHeight="1">
      <c r="A5" s="95"/>
      <c r="B5" s="96"/>
      <c r="C5" s="96" t="s">
        <v>5</v>
      </c>
      <c r="D5" s="97"/>
      <c r="E5" s="56" t="s">
        <v>6</v>
      </c>
      <c r="F5" s="56" t="s">
        <v>1643</v>
      </c>
      <c r="G5" s="56" t="s">
        <v>839</v>
      </c>
      <c r="H5" s="56" t="s">
        <v>8</v>
      </c>
      <c r="I5" s="56" t="s">
        <v>9</v>
      </c>
      <c r="J5" s="56" t="s">
        <v>10</v>
      </c>
      <c r="K5" s="56" t="s">
        <v>11</v>
      </c>
      <c r="L5" s="56" t="s">
        <v>12</v>
      </c>
      <c r="M5" s="56" t="s">
        <v>13</v>
      </c>
      <c r="N5" s="56" t="s">
        <v>14</v>
      </c>
      <c r="O5" s="98" t="s">
        <v>15</v>
      </c>
      <c r="P5" s="99" t="s">
        <v>16</v>
      </c>
      <c r="Q5" s="99" t="s">
        <v>17</v>
      </c>
      <c r="R5" s="283" t="s">
        <v>18</v>
      </c>
      <c r="S5" s="287" t="s">
        <v>859</v>
      </c>
      <c r="T5" s="100" t="s">
        <v>860</v>
      </c>
      <c r="U5" s="100" t="s">
        <v>861</v>
      </c>
      <c r="V5" s="114" t="s">
        <v>863</v>
      </c>
      <c r="W5" s="114"/>
    </row>
    <row r="6" spans="1:32" ht="33" customHeight="1" thickBot="1">
      <c r="A6" s="8" t="s">
        <v>19</v>
      </c>
      <c r="B6" s="15" t="s">
        <v>20</v>
      </c>
      <c r="C6" s="16" t="s">
        <v>21</v>
      </c>
      <c r="D6" s="17" t="s">
        <v>22</v>
      </c>
      <c r="E6" s="18">
        <v>50</v>
      </c>
      <c r="F6" s="57">
        <v>50</v>
      </c>
      <c r="G6" s="18">
        <v>100</v>
      </c>
      <c r="H6" s="18">
        <v>100</v>
      </c>
      <c r="I6" s="18">
        <v>85</v>
      </c>
      <c r="J6" s="18">
        <v>85</v>
      </c>
      <c r="K6" s="18">
        <v>85</v>
      </c>
      <c r="L6" s="18"/>
      <c r="M6" s="19"/>
      <c r="N6" s="19"/>
      <c r="O6" s="20"/>
      <c r="R6" s="131"/>
      <c r="S6" s="287"/>
    </row>
    <row r="7" spans="1:32" ht="15.75" customHeight="1" thickBot="1">
      <c r="A7" s="8">
        <v>1</v>
      </c>
      <c r="B7" s="21">
        <v>1</v>
      </c>
      <c r="C7" s="21" t="s">
        <v>23</v>
      </c>
      <c r="D7" s="22" t="s">
        <v>24</v>
      </c>
      <c r="E7" s="23" t="s">
        <v>865</v>
      </c>
      <c r="F7" s="24" t="s">
        <v>865</v>
      </c>
      <c r="G7" s="25" t="s">
        <v>865</v>
      </c>
      <c r="H7" s="23" t="s">
        <v>865</v>
      </c>
      <c r="I7" s="25" t="s">
        <v>865</v>
      </c>
      <c r="J7" s="25" t="s">
        <v>865</v>
      </c>
      <c r="K7" s="25" t="s">
        <v>865</v>
      </c>
      <c r="L7" s="26">
        <f t="shared" ref="L7:L170" si="0">COUNTA(E7:K7)</f>
        <v>7</v>
      </c>
      <c r="M7" s="27">
        <f t="shared" ref="M7:M170" si="1">SUMPRODUCT($E$6:$K$6*(LEN(E7:K7)&gt;0))</f>
        <v>555</v>
      </c>
      <c r="N7" s="27" t="str">
        <f t="shared" ref="N7:N170" si="2">IF(P7="PASS", SUMIF(E7:K7,"&gt;0"), "-")</f>
        <v>-</v>
      </c>
      <c r="O7" s="28" t="str">
        <f t="shared" ref="O7:O170" si="3">IF(ISNUMBER(N7), N7/M7*100, "-")</f>
        <v>-</v>
      </c>
      <c r="P7" s="29" t="str">
        <f>IF(
   AND(COUNTA(E7:K7)&gt;0, COUNTIF(E7:K7,"A")=COUNTA(E7:K7)),
   "ABSENT",
   IF(
      AND(
         COUNTIF(E7:F7,"&lt;20")=0,
         COUNTIF(G7:H7,"&lt;40")=0,
         COUNTIF(I7:K7,"&lt;34")=0,
         COUNTIF(E7:K7,"A")+COUNTIF(E7:K7,"Absent")=0
      ),
      "PASS",
      IF(
         (COUNTIF(E7:F7,"&lt;20") +
          COUNTIF(G7:H7,"&lt;40") +
          COUNTIF(I7:K7,"&lt;34") +
          COUNTIF(E7:K7,"A") +
          COUNTIF(E7:K7,"Absent")) &gt;= 2,
         "FAIL",
         "PASS"
      )
   )
)</f>
        <v>ABSENT</v>
      </c>
      <c r="Q7" s="248">
        <f>IF(COUNTIF(E7:K7,"A")+COUNTIF(E7:K7,"Absent")=7,700,
IF(AND(COUNTIF(E7:K7,"A")+COUNTIF(E7:K7,"Absent")=0,
((COUNTIF(E7:F7,"&lt;20"))+(COUNTIF(G7:H7,"&lt;40"))+(COUNTIF(I7:K7,"&lt;34")))&gt;2),500,
(((COUNTIF(E7:F7,"&lt;20"))+(COUNTIF(G7:H7,"&lt;40"))+(COUNTIF(I7:K7,"&lt;34")))+(COUNTIF(E7:K7,"A")+COUNTIF(E7:K7,"Absent")))*100))</f>
        <v>700</v>
      </c>
      <c r="R7" s="269" t="str">
        <f>IF( AND( COUNTIF(E7:F7,"&lt;20")=0, COUNTIF(G7:H7,"&lt;40")=0, COUNTIF(I7:K7,"&lt;34")=0, COUNTIF(E7:K7,"A")+COUNTIF(E7:K7,"Absent")=0 ), "PASS", "FAIL: " &amp; (COUNTIF(E7:F7,"&lt;20") + COUNTIF(G7:H7,"&lt;40") + COUNTIF(I7:K7,"&lt;34") ) &amp; "  ABSENT: " &amp; (COUNTIF(E7:K7,"A") + COUNTIF(E7:K7,"  Absent")) )</f>
        <v>FAIL: 0  ABSENT: 7</v>
      </c>
      <c r="S7" s="133" t="str">
        <f>IF(AND(E7&lt;&gt;"",OR(E7="A",E7="Absent",E7&lt;20)),"Tarjuma, ","") &amp;
IF(AND(F7&lt;&gt;"",OR(F7="A",F7="Absent",F7&lt;20))," Islamic Study/Ethics, ","") &amp;
IF(AND(G7&lt;&gt;"",OR(G7="A",G7="Absent",G7&lt;40)),"English, ","") &amp;
IF(AND(H7&lt;&gt;"",OR(H7="A",H7="Absent",H7&lt;40)),"Urdu, ","") &amp;
IF(AND(I7&lt;&gt;"",OR(I7="A",I7="Absent",I7&lt;34)),"Biology, ","") &amp;
IF(AND(J7&lt;&gt;"",OR(J7="A",J7="Absent",J7&lt;34)),"Chemistry, ","") &amp;
IF(AND(K7&lt;&gt;"",OR(K7="A",K7="Absent",K7&lt;34)),"Physics, ","")</f>
        <v xml:space="preserve">Tarjuma,  Islamic Study/Ethics, English, Urdu, Biology, Chemistry, Physics, </v>
      </c>
      <c r="T7" s="114"/>
      <c r="U7" s="114"/>
      <c r="W7" s="114"/>
      <c r="AF7" s="114"/>
    </row>
    <row r="8" spans="1:32" ht="15.75" customHeight="1" thickBot="1">
      <c r="A8" s="8">
        <v>2</v>
      </c>
      <c r="B8" s="21">
        <v>2</v>
      </c>
      <c r="C8" s="21" t="s">
        <v>25</v>
      </c>
      <c r="D8" s="22" t="s">
        <v>24</v>
      </c>
      <c r="E8" s="24">
        <v>32</v>
      </c>
      <c r="F8" s="24" t="s">
        <v>865</v>
      </c>
      <c r="G8" s="25">
        <v>21</v>
      </c>
      <c r="H8" s="24" t="s">
        <v>865</v>
      </c>
      <c r="I8" s="25">
        <v>3</v>
      </c>
      <c r="J8" s="25" t="s">
        <v>865</v>
      </c>
      <c r="K8" s="25">
        <v>5</v>
      </c>
      <c r="L8" s="26">
        <f t="shared" si="0"/>
        <v>7</v>
      </c>
      <c r="M8" s="27">
        <f t="shared" si="1"/>
        <v>555</v>
      </c>
      <c r="N8" s="27" t="str">
        <f t="shared" si="2"/>
        <v>-</v>
      </c>
      <c r="O8" s="28" t="str">
        <f t="shared" si="3"/>
        <v>-</v>
      </c>
      <c r="P8" s="29" t="str">
        <f t="shared" ref="P8:P71" si="4">IF(
   AND(COUNTA(E8:K8)&gt;0, COUNTIF(E8:K8,"A")=COUNTA(E8:K8)),
   "ABSENT",
   IF(
      AND(
         COUNTIF(E8:F8,"&lt;20")=0,
         COUNTIF(G8:H8,"&lt;40")=0,
         COUNTIF(I8:K8,"&lt;34")=0,
         COUNTIF(E8:K8,"A")+COUNTIF(E8:K8,"Absent")=0
      ),
      "PASS",
      IF(
         (COUNTIF(E8:F8,"&lt;20") +
          COUNTIF(G8:H8,"&lt;40") +
          COUNTIF(I8:K8,"&lt;34") +
          COUNTIF(E8:K8,"A") +
          COUNTIF(E8:K8,"Absent")) &gt;= 2,
         "FAIL",
         "PASS"
      )
   )
)</f>
        <v>FAIL</v>
      </c>
      <c r="Q8" s="248">
        <f t="shared" ref="Q8:Q71" si="5">IF(COUNTIF(E8:K8,"A")+COUNTIF(E8:K8,"Absent")=7,700,
IF(AND(COUNTIF(E8:K8,"A")+COUNTIF(E8:K8,"Absent")=0,
((COUNTIF(E8:F8,"&lt;20"))+(COUNTIF(G8:H8,"&lt;40"))+(COUNTIF(I8:K8,"&lt;34")))&gt;2),500,
(((COUNTIF(E8:F8,"&lt;20"))+(COUNTIF(G8:H8,"&lt;40"))+(COUNTIF(I8:K8,"&lt;34")))+(COUNTIF(E8:K8,"A")+COUNTIF(E8:K8,"Absent")))*100))</f>
        <v>600</v>
      </c>
      <c r="R8" s="269" t="str">
        <f t="shared" ref="R8:R71" si="6">IF( AND( COUNTIF(E8:F8,"&lt;20")=0, COUNTIF(G8:H8,"&lt;40")=0, COUNTIF(I8:K8,"&lt;34")=0, COUNTIF(E8:K8,"A")+COUNTIF(E8:K8,"Absent")=0 ), "PASS", "FAIL: " &amp; (COUNTIF(E8:F8,"&lt;20") + COUNTIF(G8:H8,"&lt;40") + COUNTIF(I8:K8,"&lt;34") ) &amp; "  ABSENT: " &amp; (COUNTIF(E8:K8,"A") + COUNTIF(E8:K8,"  Absent")) )</f>
        <v>FAIL: 3  ABSENT: 3</v>
      </c>
      <c r="S8" s="133" t="str">
        <f t="shared" ref="S8:S71" si="7">IF(AND(E8&lt;&gt;"",OR(E8="A",E8="Absent",E8&lt;20)),"Tarjuma, ","") &amp;
IF(AND(F8&lt;&gt;"",OR(F8="A",F8="Absent",F8&lt;20))," Islamic Study/Ethics, ","") &amp;
IF(AND(G8&lt;&gt;"",OR(G8="A",G8="Absent",G8&lt;40)),"English, ","") &amp;
IF(AND(H8&lt;&gt;"",OR(H8="A",H8="Absent",H8&lt;40)),"Urdu, ","") &amp;
IF(AND(I8&lt;&gt;"",OR(I8="A",I8="Absent",I8&lt;34)),"Biology, ","") &amp;
IF(AND(J8&lt;&gt;"",OR(J8="A",J8="Absent",J8&lt;34)),"Chemistry, ","") &amp;
IF(AND(K8&lt;&gt;"",OR(K8="A",K8="Absent",K8&lt;34)),"Physics, ","")</f>
        <v xml:space="preserve"> Islamic Study/Ethics, English, Urdu, Biology, Chemistry, Physics, </v>
      </c>
      <c r="T8" s="114"/>
      <c r="U8" s="114"/>
      <c r="W8" s="114"/>
      <c r="AF8" s="114"/>
    </row>
    <row r="9" spans="1:32" ht="15.75" customHeight="1" thickBot="1">
      <c r="A9" s="8">
        <v>3</v>
      </c>
      <c r="B9" s="21">
        <v>3</v>
      </c>
      <c r="C9" s="21" t="s">
        <v>26</v>
      </c>
      <c r="D9" s="22" t="s">
        <v>24</v>
      </c>
      <c r="E9" s="23">
        <v>37</v>
      </c>
      <c r="F9" s="23">
        <v>29</v>
      </c>
      <c r="G9" s="25">
        <v>59</v>
      </c>
      <c r="H9" s="23">
        <v>66</v>
      </c>
      <c r="I9" s="25">
        <v>16</v>
      </c>
      <c r="J9" s="25">
        <v>20</v>
      </c>
      <c r="K9" s="25">
        <v>35</v>
      </c>
      <c r="L9" s="26">
        <f t="shared" si="0"/>
        <v>7</v>
      </c>
      <c r="M9" s="27">
        <f t="shared" si="1"/>
        <v>555</v>
      </c>
      <c r="N9" s="27" t="str">
        <f t="shared" si="2"/>
        <v>-</v>
      </c>
      <c r="O9" s="28" t="str">
        <f t="shared" si="3"/>
        <v>-</v>
      </c>
      <c r="P9" s="29" t="str">
        <f t="shared" si="4"/>
        <v>FAIL</v>
      </c>
      <c r="Q9" s="248">
        <f t="shared" si="5"/>
        <v>200</v>
      </c>
      <c r="R9" s="269" t="str">
        <f t="shared" si="6"/>
        <v>FAIL: 2  ABSENT: 0</v>
      </c>
      <c r="S9" s="133" t="str">
        <f t="shared" si="7"/>
        <v xml:space="preserve">Biology, Chemistry, </v>
      </c>
      <c r="T9" s="114"/>
      <c r="U9" s="114"/>
      <c r="W9" s="114"/>
      <c r="AF9" s="114"/>
    </row>
    <row r="10" spans="1:32" ht="15.75" customHeight="1" thickBot="1">
      <c r="A10" s="8">
        <v>4</v>
      </c>
      <c r="B10" s="21">
        <v>4</v>
      </c>
      <c r="C10" s="21" t="s">
        <v>27</v>
      </c>
      <c r="D10" s="22" t="s">
        <v>24</v>
      </c>
      <c r="E10" s="23" t="s">
        <v>865</v>
      </c>
      <c r="F10" s="23" t="s">
        <v>865</v>
      </c>
      <c r="G10" s="25" t="s">
        <v>865</v>
      </c>
      <c r="H10" s="24" t="s">
        <v>865</v>
      </c>
      <c r="I10" s="25" t="s">
        <v>865</v>
      </c>
      <c r="J10" s="25" t="s">
        <v>865</v>
      </c>
      <c r="K10" s="25" t="s">
        <v>865</v>
      </c>
      <c r="L10" s="26">
        <f t="shared" si="0"/>
        <v>7</v>
      </c>
      <c r="M10" s="27">
        <f t="shared" si="1"/>
        <v>555</v>
      </c>
      <c r="N10" s="27" t="str">
        <f t="shared" si="2"/>
        <v>-</v>
      </c>
      <c r="O10" s="28" t="str">
        <f t="shared" si="3"/>
        <v>-</v>
      </c>
      <c r="P10" s="29" t="str">
        <f t="shared" si="4"/>
        <v>ABSENT</v>
      </c>
      <c r="Q10" s="248">
        <f t="shared" si="5"/>
        <v>700</v>
      </c>
      <c r="R10" s="269" t="str">
        <f t="shared" si="6"/>
        <v>FAIL: 0  ABSENT: 7</v>
      </c>
      <c r="S10" s="133" t="str">
        <f t="shared" si="7"/>
        <v xml:space="preserve">Tarjuma,  Islamic Study/Ethics, English, Urdu, Biology, Chemistry, Physics, </v>
      </c>
      <c r="T10" s="114"/>
      <c r="U10" s="114"/>
      <c r="W10" s="114"/>
      <c r="AF10" s="114"/>
    </row>
    <row r="11" spans="1:32" ht="15.75" customHeight="1" thickBot="1">
      <c r="A11" s="8">
        <v>5</v>
      </c>
      <c r="B11" s="21">
        <v>5</v>
      </c>
      <c r="C11" s="21" t="s">
        <v>28</v>
      </c>
      <c r="D11" s="22" t="s">
        <v>24</v>
      </c>
      <c r="E11" s="24" t="s">
        <v>865</v>
      </c>
      <c r="F11" s="24" t="s">
        <v>865</v>
      </c>
      <c r="G11" s="25" t="s">
        <v>865</v>
      </c>
      <c r="H11" s="24" t="s">
        <v>865</v>
      </c>
      <c r="I11" s="25" t="s">
        <v>865</v>
      </c>
      <c r="J11" s="25" t="s">
        <v>865</v>
      </c>
      <c r="K11" s="25" t="s">
        <v>865</v>
      </c>
      <c r="L11" s="26">
        <f t="shared" si="0"/>
        <v>7</v>
      </c>
      <c r="M11" s="27">
        <f t="shared" si="1"/>
        <v>555</v>
      </c>
      <c r="N11" s="27" t="str">
        <f t="shared" si="2"/>
        <v>-</v>
      </c>
      <c r="O11" s="28" t="str">
        <f t="shared" si="3"/>
        <v>-</v>
      </c>
      <c r="P11" s="29" t="str">
        <f t="shared" si="4"/>
        <v>ABSENT</v>
      </c>
      <c r="Q11" s="248">
        <f t="shared" si="5"/>
        <v>700</v>
      </c>
      <c r="R11" s="269" t="str">
        <f t="shared" si="6"/>
        <v>FAIL: 0  ABSENT: 7</v>
      </c>
      <c r="S11" s="133" t="str">
        <f t="shared" si="7"/>
        <v xml:space="preserve">Tarjuma,  Islamic Study/Ethics, English, Urdu, Biology, Chemistry, Physics, </v>
      </c>
      <c r="T11" s="114"/>
      <c r="U11" s="114"/>
      <c r="W11" s="114"/>
      <c r="AF11" s="114"/>
    </row>
    <row r="12" spans="1:32" s="125" customFormat="1" ht="15.75" customHeight="1" thickBot="1">
      <c r="A12" s="118">
        <v>6</v>
      </c>
      <c r="B12" s="119">
        <v>6</v>
      </c>
      <c r="C12" s="119" t="s">
        <v>29</v>
      </c>
      <c r="D12" s="120" t="s">
        <v>24</v>
      </c>
      <c r="E12" s="121" t="s">
        <v>865</v>
      </c>
      <c r="F12" s="121" t="s">
        <v>865</v>
      </c>
      <c r="G12" s="122" t="s">
        <v>865</v>
      </c>
      <c r="H12" s="121" t="s">
        <v>865</v>
      </c>
      <c r="I12" s="122" t="s">
        <v>865</v>
      </c>
      <c r="J12" s="122" t="s">
        <v>865</v>
      </c>
      <c r="K12" s="122" t="s">
        <v>865</v>
      </c>
      <c r="L12" s="122">
        <f t="shared" si="0"/>
        <v>7</v>
      </c>
      <c r="M12" s="123">
        <f t="shared" si="1"/>
        <v>555</v>
      </c>
      <c r="N12" s="123" t="str">
        <f t="shared" si="2"/>
        <v>-</v>
      </c>
      <c r="O12" s="124" t="str">
        <f t="shared" si="3"/>
        <v>-</v>
      </c>
      <c r="P12" s="29" t="str">
        <f t="shared" si="4"/>
        <v>ABSENT</v>
      </c>
      <c r="Q12" s="248">
        <f t="shared" si="5"/>
        <v>700</v>
      </c>
      <c r="R12" s="269" t="str">
        <f t="shared" si="6"/>
        <v>FAIL: 0  ABSENT: 7</v>
      </c>
      <c r="S12" s="133" t="str">
        <f t="shared" si="7"/>
        <v xml:space="preserve">Tarjuma,  Islamic Study/Ethics, English, Urdu, Biology, Chemistry, Physics, </v>
      </c>
      <c r="T12" s="126"/>
      <c r="U12" s="126"/>
      <c r="V12" s="126"/>
      <c r="W12" s="126"/>
      <c r="AF12" s="126"/>
    </row>
    <row r="13" spans="1:32" ht="15.75" customHeight="1" thickBot="1">
      <c r="A13" s="58">
        <v>7</v>
      </c>
      <c r="B13" s="21">
        <v>9</v>
      </c>
      <c r="C13" s="21" t="s">
        <v>30</v>
      </c>
      <c r="D13" s="22" t="s">
        <v>24</v>
      </c>
      <c r="E13" s="23" t="s">
        <v>865</v>
      </c>
      <c r="F13" s="23" t="s">
        <v>865</v>
      </c>
      <c r="G13" s="25">
        <v>55</v>
      </c>
      <c r="H13" s="23" t="s">
        <v>865</v>
      </c>
      <c r="I13" s="25" t="s">
        <v>865</v>
      </c>
      <c r="J13" s="25" t="s">
        <v>865</v>
      </c>
      <c r="K13" s="25" t="s">
        <v>865</v>
      </c>
      <c r="L13" s="26">
        <f t="shared" si="0"/>
        <v>7</v>
      </c>
      <c r="M13" s="27">
        <f t="shared" si="1"/>
        <v>555</v>
      </c>
      <c r="N13" s="27" t="str">
        <f t="shared" si="2"/>
        <v>-</v>
      </c>
      <c r="O13" s="28" t="str">
        <f t="shared" si="3"/>
        <v>-</v>
      </c>
      <c r="P13" s="29" t="str">
        <f t="shared" si="4"/>
        <v>FAIL</v>
      </c>
      <c r="Q13" s="248">
        <f t="shared" si="5"/>
        <v>600</v>
      </c>
      <c r="R13" s="269" t="str">
        <f t="shared" si="6"/>
        <v>FAIL: 0  ABSENT: 6</v>
      </c>
      <c r="S13" s="133" t="str">
        <f t="shared" si="7"/>
        <v xml:space="preserve">Tarjuma,  Islamic Study/Ethics, Urdu, Biology, Chemistry, Physics, </v>
      </c>
      <c r="T13" s="114"/>
      <c r="U13" s="114"/>
      <c r="W13" s="114"/>
      <c r="AF13" s="114"/>
    </row>
    <row r="14" spans="1:32" ht="15.75" customHeight="1" thickBot="1">
      <c r="A14" s="58">
        <v>8</v>
      </c>
      <c r="B14" s="21">
        <v>10</v>
      </c>
      <c r="C14" s="21" t="s">
        <v>31</v>
      </c>
      <c r="D14" s="22" t="s">
        <v>24</v>
      </c>
      <c r="E14" s="23" t="s">
        <v>865</v>
      </c>
      <c r="F14" s="23" t="s">
        <v>865</v>
      </c>
      <c r="G14" s="25" t="s">
        <v>865</v>
      </c>
      <c r="H14" s="23" t="s">
        <v>865</v>
      </c>
      <c r="I14" s="25" t="s">
        <v>865</v>
      </c>
      <c r="J14" s="25" t="s">
        <v>865</v>
      </c>
      <c r="K14" s="25" t="s">
        <v>865</v>
      </c>
      <c r="L14" s="26">
        <f t="shared" si="0"/>
        <v>7</v>
      </c>
      <c r="M14" s="27">
        <f t="shared" si="1"/>
        <v>555</v>
      </c>
      <c r="N14" s="27" t="str">
        <f t="shared" si="2"/>
        <v>-</v>
      </c>
      <c r="O14" s="28" t="str">
        <f t="shared" si="3"/>
        <v>-</v>
      </c>
      <c r="P14" s="29" t="str">
        <f t="shared" si="4"/>
        <v>ABSENT</v>
      </c>
      <c r="Q14" s="248">
        <f t="shared" si="5"/>
        <v>700</v>
      </c>
      <c r="R14" s="269" t="str">
        <f t="shared" si="6"/>
        <v>FAIL: 0  ABSENT: 7</v>
      </c>
      <c r="S14" s="133" t="str">
        <f t="shared" si="7"/>
        <v xml:space="preserve">Tarjuma,  Islamic Study/Ethics, English, Urdu, Biology, Chemistry, Physics, </v>
      </c>
      <c r="T14" s="114"/>
      <c r="U14" s="114"/>
      <c r="W14" s="114"/>
      <c r="AF14" s="114"/>
    </row>
    <row r="15" spans="1:32" ht="15.75" customHeight="1" thickBot="1">
      <c r="A15" s="58">
        <v>9</v>
      </c>
      <c r="B15" s="30">
        <v>11</v>
      </c>
      <c r="C15" s="30" t="s">
        <v>32</v>
      </c>
      <c r="D15" s="22" t="s">
        <v>24</v>
      </c>
      <c r="E15" s="23" t="s">
        <v>865</v>
      </c>
      <c r="F15" s="23">
        <v>35</v>
      </c>
      <c r="G15" s="25">
        <v>34</v>
      </c>
      <c r="H15" s="23">
        <v>50</v>
      </c>
      <c r="I15" s="25" t="s">
        <v>865</v>
      </c>
      <c r="J15" s="25">
        <v>21</v>
      </c>
      <c r="K15" s="25" t="s">
        <v>865</v>
      </c>
      <c r="L15" s="26">
        <f t="shared" si="0"/>
        <v>7</v>
      </c>
      <c r="M15" s="27">
        <f t="shared" si="1"/>
        <v>555</v>
      </c>
      <c r="N15" s="27" t="str">
        <f t="shared" si="2"/>
        <v>-</v>
      </c>
      <c r="O15" s="28" t="str">
        <f t="shared" si="3"/>
        <v>-</v>
      </c>
      <c r="P15" s="29" t="str">
        <f t="shared" si="4"/>
        <v>FAIL</v>
      </c>
      <c r="Q15" s="248">
        <f t="shared" si="5"/>
        <v>500</v>
      </c>
      <c r="R15" s="269" t="str">
        <f t="shared" si="6"/>
        <v>FAIL: 2  ABSENT: 3</v>
      </c>
      <c r="S15" s="133" t="str">
        <f t="shared" si="7"/>
        <v xml:space="preserve">Tarjuma, English, Biology, Chemistry, Physics, </v>
      </c>
      <c r="T15" s="114"/>
      <c r="U15" s="114"/>
      <c r="W15" s="114"/>
      <c r="AF15" s="114"/>
    </row>
    <row r="16" spans="1:32" s="111" customFormat="1" ht="15.75" customHeight="1" thickBot="1">
      <c r="A16" s="58">
        <v>10</v>
      </c>
      <c r="B16" s="112">
        <v>12</v>
      </c>
      <c r="C16" s="112" t="s">
        <v>33</v>
      </c>
      <c r="D16" s="105" t="s">
        <v>24</v>
      </c>
      <c r="E16" s="107">
        <v>48</v>
      </c>
      <c r="F16" s="107">
        <v>38</v>
      </c>
      <c r="G16" s="106" t="s">
        <v>865</v>
      </c>
      <c r="H16" s="107">
        <v>58</v>
      </c>
      <c r="I16" s="106">
        <v>47</v>
      </c>
      <c r="J16" s="106">
        <v>44</v>
      </c>
      <c r="K16" s="106">
        <v>15</v>
      </c>
      <c r="L16" s="106">
        <f t="shared" si="0"/>
        <v>7</v>
      </c>
      <c r="M16" s="108">
        <f t="shared" si="1"/>
        <v>555</v>
      </c>
      <c r="N16" s="108" t="str">
        <f t="shared" si="2"/>
        <v>-</v>
      </c>
      <c r="O16" s="109" t="str">
        <f t="shared" si="3"/>
        <v>-</v>
      </c>
      <c r="P16" s="29" t="str">
        <f t="shared" si="4"/>
        <v>FAIL</v>
      </c>
      <c r="Q16" s="248">
        <f t="shared" si="5"/>
        <v>200</v>
      </c>
      <c r="R16" s="269" t="str">
        <f t="shared" si="6"/>
        <v>FAIL: 1  ABSENT: 1</v>
      </c>
      <c r="S16" s="133" t="str">
        <f t="shared" si="7"/>
        <v xml:space="preserve">English, Physics, </v>
      </c>
      <c r="T16" s="114"/>
      <c r="U16" s="114"/>
      <c r="V16" s="114"/>
      <c r="W16" s="114"/>
      <c r="AF16" s="114"/>
    </row>
    <row r="17" spans="1:32" ht="15.75" customHeight="1" thickBot="1">
      <c r="A17" s="58">
        <v>11</v>
      </c>
      <c r="B17" s="30">
        <v>13</v>
      </c>
      <c r="C17" s="30" t="s">
        <v>34</v>
      </c>
      <c r="D17" s="22" t="s">
        <v>24</v>
      </c>
      <c r="E17" s="23" t="s">
        <v>865</v>
      </c>
      <c r="F17" s="23" t="s">
        <v>865</v>
      </c>
      <c r="G17" s="25" t="s">
        <v>865</v>
      </c>
      <c r="H17" s="23" t="s">
        <v>865</v>
      </c>
      <c r="I17" s="25" t="s">
        <v>865</v>
      </c>
      <c r="J17" s="25" t="s">
        <v>865</v>
      </c>
      <c r="K17" s="25" t="s">
        <v>865</v>
      </c>
      <c r="L17" s="26">
        <f t="shared" si="0"/>
        <v>7</v>
      </c>
      <c r="M17" s="27">
        <f t="shared" si="1"/>
        <v>555</v>
      </c>
      <c r="N17" s="27" t="str">
        <f t="shared" si="2"/>
        <v>-</v>
      </c>
      <c r="O17" s="28" t="str">
        <f t="shared" si="3"/>
        <v>-</v>
      </c>
      <c r="P17" s="29" t="str">
        <f t="shared" si="4"/>
        <v>ABSENT</v>
      </c>
      <c r="Q17" s="248">
        <f t="shared" si="5"/>
        <v>700</v>
      </c>
      <c r="R17" s="269" t="str">
        <f t="shared" si="6"/>
        <v>FAIL: 0  ABSENT: 7</v>
      </c>
      <c r="S17" s="133" t="str">
        <f t="shared" si="7"/>
        <v xml:space="preserve">Tarjuma,  Islamic Study/Ethics, English, Urdu, Biology, Chemistry, Physics, </v>
      </c>
      <c r="T17" s="114"/>
      <c r="U17" s="114"/>
      <c r="W17" s="114"/>
      <c r="AF17" s="114"/>
    </row>
    <row r="18" spans="1:32" ht="15.75" customHeight="1" thickBot="1">
      <c r="A18" s="58">
        <v>12</v>
      </c>
      <c r="B18" s="30">
        <v>14</v>
      </c>
      <c r="C18" s="31" t="s">
        <v>35</v>
      </c>
      <c r="D18" s="22" t="s">
        <v>24</v>
      </c>
      <c r="E18" s="24" t="s">
        <v>865</v>
      </c>
      <c r="F18" s="24" t="s">
        <v>865</v>
      </c>
      <c r="G18" s="25" t="s">
        <v>865</v>
      </c>
      <c r="H18" s="23" t="s">
        <v>865</v>
      </c>
      <c r="I18" s="25" t="s">
        <v>865</v>
      </c>
      <c r="J18" s="25" t="s">
        <v>865</v>
      </c>
      <c r="K18" s="25" t="s">
        <v>865</v>
      </c>
      <c r="L18" s="26">
        <f t="shared" si="0"/>
        <v>7</v>
      </c>
      <c r="M18" s="27">
        <f t="shared" si="1"/>
        <v>555</v>
      </c>
      <c r="N18" s="27" t="str">
        <f t="shared" si="2"/>
        <v>-</v>
      </c>
      <c r="O18" s="28" t="str">
        <f t="shared" si="3"/>
        <v>-</v>
      </c>
      <c r="P18" s="29" t="str">
        <f t="shared" si="4"/>
        <v>ABSENT</v>
      </c>
      <c r="Q18" s="248">
        <f t="shared" si="5"/>
        <v>700</v>
      </c>
      <c r="R18" s="269" t="str">
        <f t="shared" si="6"/>
        <v>FAIL: 0  ABSENT: 7</v>
      </c>
      <c r="S18" s="133" t="str">
        <f t="shared" si="7"/>
        <v xml:space="preserve">Tarjuma,  Islamic Study/Ethics, English, Urdu, Biology, Chemistry, Physics, </v>
      </c>
      <c r="T18" s="114"/>
      <c r="U18" s="114"/>
      <c r="W18" s="114"/>
      <c r="AF18" s="114"/>
    </row>
    <row r="19" spans="1:32" ht="15.75" customHeight="1" thickBot="1">
      <c r="A19" s="58">
        <v>13</v>
      </c>
      <c r="B19" s="148">
        <v>1</v>
      </c>
      <c r="C19" s="149" t="s">
        <v>868</v>
      </c>
      <c r="D19" s="150" t="s">
        <v>869</v>
      </c>
      <c r="E19" s="151">
        <v>46</v>
      </c>
      <c r="F19" s="151">
        <v>41</v>
      </c>
      <c r="G19" s="152">
        <v>64</v>
      </c>
      <c r="H19" s="152">
        <v>81</v>
      </c>
      <c r="I19" s="152">
        <v>75</v>
      </c>
      <c r="J19" s="152">
        <v>37</v>
      </c>
      <c r="K19" s="153">
        <v>17</v>
      </c>
      <c r="L19" s="26">
        <f t="shared" si="0"/>
        <v>7</v>
      </c>
      <c r="M19" s="27">
        <f t="shared" si="1"/>
        <v>555</v>
      </c>
      <c r="N19" s="27">
        <f t="shared" si="2"/>
        <v>361</v>
      </c>
      <c r="O19" s="28">
        <f t="shared" si="3"/>
        <v>65.045045045045043</v>
      </c>
      <c r="P19" s="29" t="str">
        <f t="shared" si="4"/>
        <v>PASS</v>
      </c>
      <c r="Q19" s="248">
        <f t="shared" si="5"/>
        <v>100</v>
      </c>
      <c r="R19" s="269" t="str">
        <f t="shared" si="6"/>
        <v>FAIL: 1  ABSENT: 0</v>
      </c>
      <c r="S19" s="133" t="str">
        <f t="shared" si="7"/>
        <v xml:space="preserve">Physics, </v>
      </c>
      <c r="T19" s="114"/>
      <c r="U19" s="114"/>
      <c r="W19" s="114"/>
      <c r="AF19" s="114"/>
    </row>
    <row r="20" spans="1:32" ht="15.75" customHeight="1" thickBot="1">
      <c r="A20" s="58">
        <v>14</v>
      </c>
      <c r="B20" s="154">
        <v>5</v>
      </c>
      <c r="C20" s="155" t="s">
        <v>870</v>
      </c>
      <c r="D20" s="156" t="s">
        <v>869</v>
      </c>
      <c r="E20" s="157">
        <v>48</v>
      </c>
      <c r="F20" s="157">
        <v>48</v>
      </c>
      <c r="G20" s="158">
        <v>82</v>
      </c>
      <c r="H20" s="158">
        <v>80</v>
      </c>
      <c r="I20" s="158">
        <v>70</v>
      </c>
      <c r="J20" s="158">
        <v>62</v>
      </c>
      <c r="K20" s="158">
        <v>80</v>
      </c>
      <c r="L20" s="26">
        <f t="shared" si="0"/>
        <v>7</v>
      </c>
      <c r="M20" s="27">
        <f t="shared" si="1"/>
        <v>555</v>
      </c>
      <c r="N20" s="27">
        <f t="shared" si="2"/>
        <v>470</v>
      </c>
      <c r="O20" s="28">
        <f t="shared" si="3"/>
        <v>84.684684684684683</v>
      </c>
      <c r="P20" s="29" t="str">
        <f t="shared" si="4"/>
        <v>PASS</v>
      </c>
      <c r="Q20" s="248">
        <f t="shared" si="5"/>
        <v>0</v>
      </c>
      <c r="R20" s="269" t="str">
        <f t="shared" si="6"/>
        <v>PASS</v>
      </c>
      <c r="S20" s="133" t="str">
        <f t="shared" si="7"/>
        <v/>
      </c>
      <c r="T20" s="114"/>
      <c r="U20" s="114"/>
      <c r="W20" s="114"/>
      <c r="AF20" s="114"/>
    </row>
    <row r="21" spans="1:32" s="111" customFormat="1" ht="15.75" customHeight="1" thickBot="1">
      <c r="A21" s="58">
        <v>15</v>
      </c>
      <c r="B21" s="154">
        <v>9</v>
      </c>
      <c r="C21" s="155" t="s">
        <v>817</v>
      </c>
      <c r="D21" s="156" t="s">
        <v>869</v>
      </c>
      <c r="E21" s="159" t="s">
        <v>865</v>
      </c>
      <c r="F21" s="157">
        <v>45</v>
      </c>
      <c r="G21" s="158">
        <v>81</v>
      </c>
      <c r="H21" s="158">
        <v>75</v>
      </c>
      <c r="I21" s="160" t="s">
        <v>865</v>
      </c>
      <c r="J21" s="160" t="s">
        <v>865</v>
      </c>
      <c r="K21" s="160" t="s">
        <v>865</v>
      </c>
      <c r="L21" s="106">
        <f t="shared" si="0"/>
        <v>7</v>
      </c>
      <c r="M21" s="108">
        <f t="shared" si="1"/>
        <v>555</v>
      </c>
      <c r="N21" s="108" t="str">
        <f t="shared" si="2"/>
        <v>-</v>
      </c>
      <c r="O21" s="109" t="str">
        <f t="shared" si="3"/>
        <v>-</v>
      </c>
      <c r="P21" s="29" t="str">
        <f t="shared" si="4"/>
        <v>FAIL</v>
      </c>
      <c r="Q21" s="248">
        <f t="shared" si="5"/>
        <v>400</v>
      </c>
      <c r="R21" s="269" t="str">
        <f t="shared" si="6"/>
        <v>FAIL: 0  ABSENT: 4</v>
      </c>
      <c r="S21" s="133" t="str">
        <f t="shared" si="7"/>
        <v xml:space="preserve">Tarjuma, Biology, Chemistry, Physics, </v>
      </c>
      <c r="T21" s="114"/>
      <c r="U21" s="114"/>
      <c r="V21" s="114"/>
      <c r="W21" s="114"/>
      <c r="AF21" s="114"/>
    </row>
    <row r="22" spans="1:32" ht="15.75" customHeight="1" thickBot="1">
      <c r="A22" s="58">
        <v>16</v>
      </c>
      <c r="B22" s="154">
        <v>11</v>
      </c>
      <c r="C22" s="156" t="s">
        <v>871</v>
      </c>
      <c r="D22" s="156" t="s">
        <v>869</v>
      </c>
      <c r="E22" s="157">
        <v>46</v>
      </c>
      <c r="F22" s="157">
        <v>48</v>
      </c>
      <c r="G22" s="158">
        <v>83</v>
      </c>
      <c r="H22" s="158">
        <v>84</v>
      </c>
      <c r="I22" s="158">
        <v>68</v>
      </c>
      <c r="J22" s="158">
        <v>65</v>
      </c>
      <c r="K22" s="158">
        <v>79</v>
      </c>
      <c r="L22" s="26">
        <f t="shared" si="0"/>
        <v>7</v>
      </c>
      <c r="M22" s="27">
        <f t="shared" si="1"/>
        <v>555</v>
      </c>
      <c r="N22" s="27">
        <f t="shared" si="2"/>
        <v>473</v>
      </c>
      <c r="O22" s="28">
        <f t="shared" si="3"/>
        <v>85.225225225225216</v>
      </c>
      <c r="P22" s="29" t="str">
        <f t="shared" si="4"/>
        <v>PASS</v>
      </c>
      <c r="Q22" s="248">
        <f t="shared" si="5"/>
        <v>0</v>
      </c>
      <c r="R22" s="269" t="str">
        <f t="shared" si="6"/>
        <v>PASS</v>
      </c>
      <c r="S22" s="133" t="str">
        <f t="shared" si="7"/>
        <v/>
      </c>
      <c r="T22" s="114"/>
      <c r="U22" s="114"/>
      <c r="W22" s="114"/>
      <c r="AF22" s="114"/>
    </row>
    <row r="23" spans="1:32" ht="15.75" customHeight="1" thickBot="1">
      <c r="A23" s="58">
        <v>17</v>
      </c>
      <c r="B23" s="154">
        <v>13</v>
      </c>
      <c r="C23" s="155" t="s">
        <v>495</v>
      </c>
      <c r="D23" s="156" t="s">
        <v>869</v>
      </c>
      <c r="E23" s="157">
        <v>48</v>
      </c>
      <c r="F23" s="157">
        <v>49</v>
      </c>
      <c r="G23" s="158">
        <v>85</v>
      </c>
      <c r="H23" s="158">
        <v>85</v>
      </c>
      <c r="I23" s="158">
        <v>45</v>
      </c>
      <c r="J23" s="158">
        <v>72</v>
      </c>
      <c r="K23" s="158">
        <v>72</v>
      </c>
      <c r="L23" s="26">
        <f t="shared" si="0"/>
        <v>7</v>
      </c>
      <c r="M23" s="27">
        <f t="shared" si="1"/>
        <v>555</v>
      </c>
      <c r="N23" s="27">
        <f t="shared" si="2"/>
        <v>456</v>
      </c>
      <c r="O23" s="28">
        <f t="shared" si="3"/>
        <v>82.162162162162161</v>
      </c>
      <c r="P23" s="29" t="str">
        <f t="shared" si="4"/>
        <v>PASS</v>
      </c>
      <c r="Q23" s="248">
        <f t="shared" si="5"/>
        <v>0</v>
      </c>
      <c r="R23" s="269" t="str">
        <f t="shared" si="6"/>
        <v>PASS</v>
      </c>
      <c r="S23" s="133" t="str">
        <f t="shared" si="7"/>
        <v/>
      </c>
      <c r="T23" s="114"/>
      <c r="U23" s="114"/>
      <c r="W23" s="114"/>
      <c r="AF23" s="114"/>
    </row>
    <row r="24" spans="1:32" ht="15.75" customHeight="1" thickBot="1">
      <c r="A24" s="58">
        <v>18</v>
      </c>
      <c r="B24" s="154">
        <v>14</v>
      </c>
      <c r="C24" s="155" t="s">
        <v>872</v>
      </c>
      <c r="D24" s="156" t="s">
        <v>869</v>
      </c>
      <c r="E24" s="157">
        <v>49</v>
      </c>
      <c r="F24" s="157">
        <v>47</v>
      </c>
      <c r="G24" s="158">
        <v>86</v>
      </c>
      <c r="H24" s="158">
        <v>83</v>
      </c>
      <c r="I24" s="158">
        <v>58</v>
      </c>
      <c r="J24" s="158">
        <v>64</v>
      </c>
      <c r="K24" s="158">
        <v>62</v>
      </c>
      <c r="L24" s="26">
        <f t="shared" si="0"/>
        <v>7</v>
      </c>
      <c r="M24" s="27">
        <f t="shared" si="1"/>
        <v>555</v>
      </c>
      <c r="N24" s="27">
        <f t="shared" si="2"/>
        <v>449</v>
      </c>
      <c r="O24" s="28">
        <f t="shared" si="3"/>
        <v>80.900900900900893</v>
      </c>
      <c r="P24" s="29" t="str">
        <f t="shared" si="4"/>
        <v>PASS</v>
      </c>
      <c r="Q24" s="248">
        <f t="shared" si="5"/>
        <v>0</v>
      </c>
      <c r="R24" s="269" t="str">
        <f t="shared" si="6"/>
        <v>PASS</v>
      </c>
      <c r="S24" s="133" t="str">
        <f t="shared" si="7"/>
        <v/>
      </c>
      <c r="T24" s="114"/>
      <c r="U24" s="114"/>
      <c r="W24" s="114"/>
      <c r="AF24" s="114"/>
    </row>
    <row r="25" spans="1:32" ht="15.75" customHeight="1" thickBot="1">
      <c r="A25" s="58">
        <v>19</v>
      </c>
      <c r="B25" s="154">
        <v>15</v>
      </c>
      <c r="C25" s="155" t="s">
        <v>873</v>
      </c>
      <c r="D25" s="156" t="s">
        <v>869</v>
      </c>
      <c r="E25" s="157">
        <v>48</v>
      </c>
      <c r="F25" s="157">
        <v>45</v>
      </c>
      <c r="G25" s="158">
        <v>52</v>
      </c>
      <c r="H25" s="158">
        <v>89</v>
      </c>
      <c r="I25" s="158">
        <v>63</v>
      </c>
      <c r="J25" s="158">
        <v>49</v>
      </c>
      <c r="K25" s="158">
        <v>52</v>
      </c>
      <c r="L25" s="26">
        <f t="shared" si="0"/>
        <v>7</v>
      </c>
      <c r="M25" s="27">
        <f t="shared" si="1"/>
        <v>555</v>
      </c>
      <c r="N25" s="27">
        <f t="shared" si="2"/>
        <v>398</v>
      </c>
      <c r="O25" s="28">
        <f t="shared" si="3"/>
        <v>71.711711711711715</v>
      </c>
      <c r="P25" s="29" t="str">
        <f t="shared" si="4"/>
        <v>PASS</v>
      </c>
      <c r="Q25" s="248">
        <f t="shared" si="5"/>
        <v>0</v>
      </c>
      <c r="R25" s="269" t="str">
        <f t="shared" si="6"/>
        <v>PASS</v>
      </c>
      <c r="S25" s="133" t="str">
        <f t="shared" si="7"/>
        <v/>
      </c>
      <c r="T25" s="114"/>
      <c r="U25" s="114"/>
      <c r="W25" s="114"/>
      <c r="AF25" s="114"/>
    </row>
    <row r="26" spans="1:32" ht="15.75" customHeight="1" thickBot="1">
      <c r="A26" s="58">
        <v>20</v>
      </c>
      <c r="B26" s="154">
        <v>16</v>
      </c>
      <c r="C26" s="155" t="s">
        <v>874</v>
      </c>
      <c r="D26" s="156" t="s">
        <v>869</v>
      </c>
      <c r="E26" s="157">
        <v>44</v>
      </c>
      <c r="F26" s="157">
        <v>40</v>
      </c>
      <c r="G26" s="158">
        <v>60</v>
      </c>
      <c r="H26" s="158">
        <v>78</v>
      </c>
      <c r="I26" s="158">
        <v>29</v>
      </c>
      <c r="J26" s="158">
        <v>28</v>
      </c>
      <c r="K26" s="161">
        <v>9</v>
      </c>
      <c r="L26" s="26">
        <f t="shared" si="0"/>
        <v>7</v>
      </c>
      <c r="M26" s="27">
        <f t="shared" si="1"/>
        <v>555</v>
      </c>
      <c r="N26" s="27" t="str">
        <f t="shared" si="2"/>
        <v>-</v>
      </c>
      <c r="O26" s="28" t="str">
        <f t="shared" si="3"/>
        <v>-</v>
      </c>
      <c r="P26" s="29" t="str">
        <f t="shared" si="4"/>
        <v>FAIL</v>
      </c>
      <c r="Q26" s="248">
        <f t="shared" si="5"/>
        <v>500</v>
      </c>
      <c r="R26" s="269" t="str">
        <f t="shared" si="6"/>
        <v>FAIL: 3  ABSENT: 0</v>
      </c>
      <c r="S26" s="133" t="str">
        <f t="shared" si="7"/>
        <v xml:space="preserve">Biology, Chemistry, Physics, </v>
      </c>
      <c r="T26" s="114"/>
      <c r="U26" s="114"/>
      <c r="W26" s="114"/>
      <c r="AF26" s="114"/>
    </row>
    <row r="27" spans="1:32" ht="15.75" customHeight="1" thickBot="1">
      <c r="A27" s="58">
        <v>21</v>
      </c>
      <c r="B27" s="154">
        <v>17</v>
      </c>
      <c r="C27" s="155" t="s">
        <v>677</v>
      </c>
      <c r="D27" s="156" t="s">
        <v>869</v>
      </c>
      <c r="E27" s="157">
        <v>47</v>
      </c>
      <c r="F27" s="159" t="s">
        <v>865</v>
      </c>
      <c r="G27" s="158">
        <v>61</v>
      </c>
      <c r="H27" s="158">
        <v>64</v>
      </c>
      <c r="I27" s="158">
        <v>43</v>
      </c>
      <c r="J27" s="158">
        <v>55</v>
      </c>
      <c r="K27" s="158">
        <v>47</v>
      </c>
      <c r="L27" s="26">
        <f t="shared" si="0"/>
        <v>7</v>
      </c>
      <c r="M27" s="27">
        <f t="shared" si="1"/>
        <v>555</v>
      </c>
      <c r="N27" s="27">
        <f t="shared" si="2"/>
        <v>317</v>
      </c>
      <c r="O27" s="28">
        <f t="shared" si="3"/>
        <v>57.117117117117125</v>
      </c>
      <c r="P27" s="29" t="str">
        <f t="shared" si="4"/>
        <v>PASS</v>
      </c>
      <c r="Q27" s="248">
        <f t="shared" si="5"/>
        <v>100</v>
      </c>
      <c r="R27" s="269" t="str">
        <f t="shared" si="6"/>
        <v>FAIL: 0  ABSENT: 1</v>
      </c>
      <c r="S27" s="133" t="str">
        <f t="shared" si="7"/>
        <v xml:space="preserve"> Islamic Study/Ethics, </v>
      </c>
      <c r="T27" s="114"/>
      <c r="U27" s="114"/>
      <c r="W27" s="114"/>
      <c r="AF27" s="114"/>
    </row>
    <row r="28" spans="1:32" ht="15.75" customHeight="1" thickBot="1">
      <c r="A28" s="58">
        <v>22</v>
      </c>
      <c r="B28" s="154">
        <v>18</v>
      </c>
      <c r="C28" s="155" t="s">
        <v>875</v>
      </c>
      <c r="D28" s="156" t="s">
        <v>869</v>
      </c>
      <c r="E28" s="157">
        <v>50</v>
      </c>
      <c r="F28" s="157">
        <v>42</v>
      </c>
      <c r="G28" s="158">
        <v>78</v>
      </c>
      <c r="H28" s="158">
        <v>81</v>
      </c>
      <c r="I28" s="160" t="s">
        <v>865</v>
      </c>
      <c r="J28" s="158">
        <v>48</v>
      </c>
      <c r="K28" s="158">
        <v>68</v>
      </c>
      <c r="L28" s="26">
        <f t="shared" si="0"/>
        <v>7</v>
      </c>
      <c r="M28" s="27">
        <f t="shared" si="1"/>
        <v>555</v>
      </c>
      <c r="N28" s="27">
        <f t="shared" si="2"/>
        <v>367</v>
      </c>
      <c r="O28" s="147">
        <f t="shared" si="3"/>
        <v>66.126126126126124</v>
      </c>
      <c r="P28" s="29" t="str">
        <f t="shared" si="4"/>
        <v>PASS</v>
      </c>
      <c r="Q28" s="248">
        <f t="shared" si="5"/>
        <v>100</v>
      </c>
      <c r="R28" s="269" t="str">
        <f t="shared" si="6"/>
        <v>FAIL: 0  ABSENT: 1</v>
      </c>
      <c r="S28" s="133" t="str">
        <f t="shared" si="7"/>
        <v xml:space="preserve">Biology, </v>
      </c>
      <c r="T28" s="114"/>
      <c r="U28" s="114"/>
      <c r="W28" s="114"/>
      <c r="AF28" s="114"/>
    </row>
    <row r="29" spans="1:32" ht="15.75" customHeight="1" thickBot="1">
      <c r="A29" s="58">
        <v>23</v>
      </c>
      <c r="B29" s="154">
        <v>19</v>
      </c>
      <c r="C29" s="155" t="s">
        <v>876</v>
      </c>
      <c r="D29" s="156" t="s">
        <v>869</v>
      </c>
      <c r="E29" s="159" t="s">
        <v>865</v>
      </c>
      <c r="F29" s="159" t="s">
        <v>865</v>
      </c>
      <c r="G29" s="160" t="s">
        <v>865</v>
      </c>
      <c r="H29" s="160" t="s">
        <v>865</v>
      </c>
      <c r="I29" s="160" t="s">
        <v>865</v>
      </c>
      <c r="J29" s="160" t="s">
        <v>865</v>
      </c>
      <c r="K29" s="160" t="s">
        <v>865</v>
      </c>
      <c r="L29" s="26">
        <f t="shared" si="0"/>
        <v>7</v>
      </c>
      <c r="M29" s="27">
        <f t="shared" si="1"/>
        <v>555</v>
      </c>
      <c r="N29" s="27" t="str">
        <f t="shared" si="2"/>
        <v>-</v>
      </c>
      <c r="O29" s="28" t="str">
        <f t="shared" si="3"/>
        <v>-</v>
      </c>
      <c r="P29" s="29" t="str">
        <f t="shared" si="4"/>
        <v>ABSENT</v>
      </c>
      <c r="Q29" s="248">
        <f t="shared" si="5"/>
        <v>700</v>
      </c>
      <c r="R29" s="269" t="str">
        <f t="shared" si="6"/>
        <v>FAIL: 0  ABSENT: 7</v>
      </c>
      <c r="S29" s="133" t="str">
        <f t="shared" si="7"/>
        <v xml:space="preserve">Tarjuma,  Islamic Study/Ethics, English, Urdu, Biology, Chemistry, Physics, </v>
      </c>
      <c r="T29" s="114"/>
      <c r="U29" s="114"/>
      <c r="W29" s="114"/>
      <c r="AF29" s="114"/>
    </row>
    <row r="30" spans="1:32" ht="15.75" customHeight="1" thickBot="1">
      <c r="A30" s="58">
        <v>24</v>
      </c>
      <c r="B30" s="154">
        <v>20</v>
      </c>
      <c r="C30" s="155" t="s">
        <v>877</v>
      </c>
      <c r="D30" s="156" t="s">
        <v>869</v>
      </c>
      <c r="E30" s="159" t="s">
        <v>865</v>
      </c>
      <c r="F30" s="159" t="s">
        <v>865</v>
      </c>
      <c r="G30" s="160" t="s">
        <v>865</v>
      </c>
      <c r="H30" s="160" t="s">
        <v>865</v>
      </c>
      <c r="I30" s="160" t="s">
        <v>865</v>
      </c>
      <c r="J30" s="160" t="s">
        <v>865</v>
      </c>
      <c r="K30" s="160" t="s">
        <v>865</v>
      </c>
      <c r="L30" s="26">
        <f t="shared" si="0"/>
        <v>7</v>
      </c>
      <c r="M30" s="27">
        <f t="shared" si="1"/>
        <v>555</v>
      </c>
      <c r="N30" s="27" t="str">
        <f t="shared" si="2"/>
        <v>-</v>
      </c>
      <c r="O30" s="28" t="str">
        <f t="shared" si="3"/>
        <v>-</v>
      </c>
      <c r="P30" s="29" t="str">
        <f t="shared" si="4"/>
        <v>ABSENT</v>
      </c>
      <c r="Q30" s="248">
        <f t="shared" si="5"/>
        <v>700</v>
      </c>
      <c r="R30" s="269" t="str">
        <f t="shared" si="6"/>
        <v>FAIL: 0  ABSENT: 7</v>
      </c>
      <c r="S30" s="133" t="str">
        <f t="shared" si="7"/>
        <v xml:space="preserve">Tarjuma,  Islamic Study/Ethics, English, Urdu, Biology, Chemistry, Physics, </v>
      </c>
      <c r="T30" s="114"/>
      <c r="U30" s="114"/>
      <c r="W30" s="114"/>
      <c r="AF30" s="114"/>
    </row>
    <row r="31" spans="1:32" ht="15.75" customHeight="1" thickBot="1">
      <c r="A31" s="58">
        <v>25</v>
      </c>
      <c r="B31" s="154">
        <v>21</v>
      </c>
      <c r="C31" s="155" t="s">
        <v>878</v>
      </c>
      <c r="D31" s="156" t="s">
        <v>869</v>
      </c>
      <c r="E31" s="157">
        <v>37</v>
      </c>
      <c r="F31" s="157">
        <v>46</v>
      </c>
      <c r="G31" s="158">
        <v>92</v>
      </c>
      <c r="H31" s="158">
        <v>81</v>
      </c>
      <c r="I31" s="160" t="s">
        <v>865</v>
      </c>
      <c r="J31" s="160" t="s">
        <v>865</v>
      </c>
      <c r="K31" s="161">
        <v>19</v>
      </c>
      <c r="L31" s="26">
        <f t="shared" si="0"/>
        <v>7</v>
      </c>
      <c r="M31" s="27">
        <f t="shared" si="1"/>
        <v>555</v>
      </c>
      <c r="N31" s="27" t="str">
        <f t="shared" si="2"/>
        <v>-</v>
      </c>
      <c r="O31" s="28" t="str">
        <f t="shared" si="3"/>
        <v>-</v>
      </c>
      <c r="P31" s="29" t="str">
        <f t="shared" si="4"/>
        <v>FAIL</v>
      </c>
      <c r="Q31" s="248">
        <f t="shared" si="5"/>
        <v>300</v>
      </c>
      <c r="R31" s="269" t="str">
        <f t="shared" si="6"/>
        <v>FAIL: 1  ABSENT: 2</v>
      </c>
      <c r="S31" s="133" t="str">
        <f t="shared" si="7"/>
        <v xml:space="preserve">Biology, Chemistry, Physics, </v>
      </c>
      <c r="T31" s="114"/>
      <c r="U31" s="114"/>
      <c r="W31" s="114"/>
      <c r="AF31" s="114"/>
    </row>
    <row r="32" spans="1:32" ht="15.75" customHeight="1" thickBot="1">
      <c r="A32" s="58">
        <v>26</v>
      </c>
      <c r="B32" s="154">
        <v>22</v>
      </c>
      <c r="C32" s="155" t="s">
        <v>879</v>
      </c>
      <c r="D32" s="156" t="s">
        <v>869</v>
      </c>
      <c r="E32" s="159" t="s">
        <v>865</v>
      </c>
      <c r="F32" s="157">
        <v>41</v>
      </c>
      <c r="G32" s="160" t="s">
        <v>865</v>
      </c>
      <c r="H32" s="158">
        <v>77</v>
      </c>
      <c r="I32" s="158">
        <v>53</v>
      </c>
      <c r="J32" s="160" t="s">
        <v>865</v>
      </c>
      <c r="K32" s="158">
        <v>60</v>
      </c>
      <c r="L32" s="26">
        <f t="shared" si="0"/>
        <v>7</v>
      </c>
      <c r="M32" s="27">
        <f t="shared" si="1"/>
        <v>555</v>
      </c>
      <c r="N32" s="27" t="str">
        <f t="shared" si="2"/>
        <v>-</v>
      </c>
      <c r="O32" s="28" t="str">
        <f t="shared" si="3"/>
        <v>-</v>
      </c>
      <c r="P32" s="29" t="str">
        <f t="shared" si="4"/>
        <v>FAIL</v>
      </c>
      <c r="Q32" s="248">
        <f t="shared" si="5"/>
        <v>300</v>
      </c>
      <c r="R32" s="269" t="str">
        <f t="shared" si="6"/>
        <v>FAIL: 0  ABSENT: 3</v>
      </c>
      <c r="S32" s="133" t="str">
        <f t="shared" si="7"/>
        <v xml:space="preserve">Tarjuma, English, Chemistry, </v>
      </c>
      <c r="T32" s="114"/>
      <c r="U32" s="114"/>
      <c r="W32" s="114"/>
      <c r="AF32" s="114"/>
    </row>
    <row r="33" spans="1:32" ht="15.75" customHeight="1" thickBot="1">
      <c r="A33" s="58">
        <v>27</v>
      </c>
      <c r="B33" s="154">
        <v>24</v>
      </c>
      <c r="C33" s="155" t="s">
        <v>880</v>
      </c>
      <c r="D33" s="156" t="s">
        <v>869</v>
      </c>
      <c r="E33" s="159" t="s">
        <v>865</v>
      </c>
      <c r="F33" s="157">
        <v>25</v>
      </c>
      <c r="G33" s="160" t="s">
        <v>865</v>
      </c>
      <c r="H33" s="160" t="s">
        <v>865</v>
      </c>
      <c r="I33" s="158" t="s">
        <v>881</v>
      </c>
      <c r="J33" s="161">
        <v>26</v>
      </c>
      <c r="K33" s="160" t="s">
        <v>865</v>
      </c>
      <c r="L33" s="26">
        <f t="shared" si="0"/>
        <v>7</v>
      </c>
      <c r="M33" s="27">
        <f t="shared" si="1"/>
        <v>555</v>
      </c>
      <c r="N33" s="27" t="str">
        <f t="shared" si="2"/>
        <v>-</v>
      </c>
      <c r="O33" s="28" t="str">
        <f t="shared" si="3"/>
        <v>-</v>
      </c>
      <c r="P33" s="29" t="str">
        <f t="shared" si="4"/>
        <v>FAIL</v>
      </c>
      <c r="Q33" s="248">
        <f t="shared" si="5"/>
        <v>500</v>
      </c>
      <c r="R33" s="269" t="str">
        <f t="shared" si="6"/>
        <v>FAIL: 1  ABSENT: 4</v>
      </c>
      <c r="S33" s="133" t="str">
        <f t="shared" si="7"/>
        <v xml:space="preserve">Tarjuma, English, Urdu, Chemistry, Physics, </v>
      </c>
      <c r="T33" s="114"/>
      <c r="U33" s="114"/>
      <c r="W33" s="114"/>
      <c r="AF33" s="114"/>
    </row>
    <row r="34" spans="1:32" ht="15.75" customHeight="1" thickBot="1">
      <c r="A34" s="58">
        <v>28</v>
      </c>
      <c r="B34" s="154">
        <v>26</v>
      </c>
      <c r="C34" s="155" t="s">
        <v>882</v>
      </c>
      <c r="D34" s="156" t="s">
        <v>869</v>
      </c>
      <c r="E34" s="157">
        <v>49</v>
      </c>
      <c r="F34" s="157">
        <v>48</v>
      </c>
      <c r="G34" s="158">
        <v>82</v>
      </c>
      <c r="H34" s="160" t="s">
        <v>865</v>
      </c>
      <c r="I34" s="158">
        <v>47</v>
      </c>
      <c r="J34" s="158">
        <v>77</v>
      </c>
      <c r="K34" s="158">
        <v>57</v>
      </c>
      <c r="L34" s="26">
        <f t="shared" si="0"/>
        <v>7</v>
      </c>
      <c r="M34" s="27">
        <f t="shared" si="1"/>
        <v>555</v>
      </c>
      <c r="N34" s="27">
        <f t="shared" si="2"/>
        <v>360</v>
      </c>
      <c r="O34" s="28">
        <f t="shared" si="3"/>
        <v>64.86486486486487</v>
      </c>
      <c r="P34" s="29" t="str">
        <f t="shared" si="4"/>
        <v>PASS</v>
      </c>
      <c r="Q34" s="248">
        <f t="shared" si="5"/>
        <v>100</v>
      </c>
      <c r="R34" s="269" t="str">
        <f t="shared" si="6"/>
        <v>FAIL: 0  ABSENT: 1</v>
      </c>
      <c r="S34" s="133" t="str">
        <f t="shared" si="7"/>
        <v xml:space="preserve">Urdu, </v>
      </c>
      <c r="T34" s="114"/>
      <c r="U34" s="114"/>
      <c r="W34" s="114"/>
      <c r="AF34" s="114"/>
    </row>
    <row r="35" spans="1:32" ht="15.75" customHeight="1" thickBot="1">
      <c r="A35" s="58">
        <v>29</v>
      </c>
      <c r="B35" s="154">
        <v>28</v>
      </c>
      <c r="C35" s="155" t="s">
        <v>883</v>
      </c>
      <c r="D35" s="156" t="s">
        <v>869</v>
      </c>
      <c r="E35" s="159" t="s">
        <v>865</v>
      </c>
      <c r="F35" s="157">
        <v>32</v>
      </c>
      <c r="G35" s="160" t="s">
        <v>865</v>
      </c>
      <c r="H35" s="158">
        <v>81</v>
      </c>
      <c r="I35" s="160" t="s">
        <v>865</v>
      </c>
      <c r="J35" s="160" t="s">
        <v>865</v>
      </c>
      <c r="K35" s="160" t="s">
        <v>865</v>
      </c>
      <c r="L35" s="26">
        <f t="shared" si="0"/>
        <v>7</v>
      </c>
      <c r="M35" s="27">
        <f t="shared" si="1"/>
        <v>555</v>
      </c>
      <c r="N35" s="27" t="str">
        <f t="shared" si="2"/>
        <v>-</v>
      </c>
      <c r="O35" s="28" t="str">
        <f t="shared" si="3"/>
        <v>-</v>
      </c>
      <c r="P35" s="29" t="str">
        <f t="shared" si="4"/>
        <v>FAIL</v>
      </c>
      <c r="Q35" s="248">
        <f t="shared" si="5"/>
        <v>500</v>
      </c>
      <c r="R35" s="269" t="str">
        <f t="shared" si="6"/>
        <v>FAIL: 0  ABSENT: 5</v>
      </c>
      <c r="S35" s="133" t="str">
        <f t="shared" si="7"/>
        <v xml:space="preserve">Tarjuma, English, Biology, Chemistry, Physics, </v>
      </c>
      <c r="T35" s="114"/>
      <c r="U35" s="114"/>
      <c r="W35" s="114"/>
      <c r="AF35" s="114"/>
    </row>
    <row r="36" spans="1:32" ht="15.75" customHeight="1" thickBot="1">
      <c r="A36" s="58">
        <v>30</v>
      </c>
      <c r="B36" s="154">
        <v>29</v>
      </c>
      <c r="C36" s="155" t="s">
        <v>884</v>
      </c>
      <c r="D36" s="156" t="s">
        <v>869</v>
      </c>
      <c r="E36" s="157">
        <v>39</v>
      </c>
      <c r="F36" s="157">
        <v>33</v>
      </c>
      <c r="G36" s="158">
        <v>45</v>
      </c>
      <c r="H36" s="160" t="s">
        <v>865</v>
      </c>
      <c r="I36" s="158">
        <v>49</v>
      </c>
      <c r="J36" s="158">
        <v>33</v>
      </c>
      <c r="K36" s="161">
        <v>25</v>
      </c>
      <c r="L36" s="26">
        <f t="shared" si="0"/>
        <v>7</v>
      </c>
      <c r="M36" s="27">
        <f t="shared" si="1"/>
        <v>555</v>
      </c>
      <c r="N36" s="27" t="str">
        <f t="shared" si="2"/>
        <v>-</v>
      </c>
      <c r="O36" s="28" t="str">
        <f t="shared" si="3"/>
        <v>-</v>
      </c>
      <c r="P36" s="29" t="str">
        <f t="shared" si="4"/>
        <v>FAIL</v>
      </c>
      <c r="Q36" s="248">
        <f t="shared" si="5"/>
        <v>300</v>
      </c>
      <c r="R36" s="269" t="str">
        <f t="shared" si="6"/>
        <v>FAIL: 2  ABSENT: 1</v>
      </c>
      <c r="S36" s="133" t="str">
        <f t="shared" si="7"/>
        <v xml:space="preserve">Urdu, Chemistry, Physics, </v>
      </c>
      <c r="T36" s="114"/>
      <c r="U36" s="114"/>
      <c r="W36" s="114"/>
      <c r="AF36" s="114"/>
    </row>
    <row r="37" spans="1:32" ht="15.75" customHeight="1" thickBot="1">
      <c r="A37" s="58">
        <v>31</v>
      </c>
      <c r="B37" s="154">
        <v>30</v>
      </c>
      <c r="C37" s="155" t="s">
        <v>885</v>
      </c>
      <c r="D37" s="156" t="s">
        <v>869</v>
      </c>
      <c r="E37" s="159" t="s">
        <v>865</v>
      </c>
      <c r="F37" s="157">
        <v>37</v>
      </c>
      <c r="G37" s="158">
        <v>94</v>
      </c>
      <c r="H37" s="158">
        <v>71</v>
      </c>
      <c r="I37" s="158">
        <v>48</v>
      </c>
      <c r="J37" s="158">
        <v>34</v>
      </c>
      <c r="K37" s="158">
        <v>40</v>
      </c>
      <c r="L37" s="26">
        <f t="shared" si="0"/>
        <v>7</v>
      </c>
      <c r="M37" s="27">
        <f t="shared" si="1"/>
        <v>555</v>
      </c>
      <c r="N37" s="27">
        <f t="shared" si="2"/>
        <v>324</v>
      </c>
      <c r="O37" s="28">
        <f t="shared" si="3"/>
        <v>58.378378378378379</v>
      </c>
      <c r="P37" s="29" t="str">
        <f t="shared" si="4"/>
        <v>PASS</v>
      </c>
      <c r="Q37" s="248">
        <f t="shared" si="5"/>
        <v>100</v>
      </c>
      <c r="R37" s="269" t="str">
        <f t="shared" si="6"/>
        <v>FAIL: 0  ABSENT: 1</v>
      </c>
      <c r="S37" s="133" t="str">
        <f t="shared" si="7"/>
        <v xml:space="preserve">Tarjuma, </v>
      </c>
      <c r="T37" s="114"/>
      <c r="U37" s="114"/>
      <c r="W37" s="114"/>
      <c r="AF37" s="114"/>
    </row>
    <row r="38" spans="1:32" ht="15.75" customHeight="1" thickBot="1">
      <c r="A38" s="58">
        <v>32</v>
      </c>
      <c r="B38" s="154">
        <v>31</v>
      </c>
      <c r="C38" s="155" t="s">
        <v>886</v>
      </c>
      <c r="D38" s="156" t="s">
        <v>869</v>
      </c>
      <c r="E38" s="159" t="s">
        <v>865</v>
      </c>
      <c r="F38" s="159" t="s">
        <v>865</v>
      </c>
      <c r="G38" s="158">
        <v>80</v>
      </c>
      <c r="H38" s="158">
        <v>81</v>
      </c>
      <c r="I38" s="161">
        <v>27</v>
      </c>
      <c r="J38" s="158">
        <v>28</v>
      </c>
      <c r="K38" s="161">
        <v>25</v>
      </c>
      <c r="L38" s="26">
        <f t="shared" si="0"/>
        <v>7</v>
      </c>
      <c r="M38" s="27">
        <f t="shared" si="1"/>
        <v>555</v>
      </c>
      <c r="N38" s="27" t="str">
        <f t="shared" si="2"/>
        <v>-</v>
      </c>
      <c r="O38" s="28" t="str">
        <f t="shared" si="3"/>
        <v>-</v>
      </c>
      <c r="P38" s="29" t="str">
        <f t="shared" si="4"/>
        <v>FAIL</v>
      </c>
      <c r="Q38" s="248">
        <f t="shared" si="5"/>
        <v>500</v>
      </c>
      <c r="R38" s="269" t="str">
        <f t="shared" si="6"/>
        <v>FAIL: 3  ABSENT: 2</v>
      </c>
      <c r="S38" s="133" t="str">
        <f t="shared" si="7"/>
        <v xml:space="preserve">Tarjuma,  Islamic Study/Ethics, Biology, Chemistry, Physics, </v>
      </c>
      <c r="T38" s="114"/>
      <c r="U38" s="114"/>
      <c r="W38" s="114"/>
      <c r="AF38" s="114"/>
    </row>
    <row r="39" spans="1:32" ht="15.75" customHeight="1" thickBot="1">
      <c r="A39" s="58">
        <v>33</v>
      </c>
      <c r="B39" s="154">
        <v>34</v>
      </c>
      <c r="C39" s="155" t="s">
        <v>887</v>
      </c>
      <c r="D39" s="156" t="s">
        <v>869</v>
      </c>
      <c r="E39" s="157">
        <v>48</v>
      </c>
      <c r="F39" s="157">
        <v>43</v>
      </c>
      <c r="G39" s="158">
        <v>74</v>
      </c>
      <c r="H39" s="158">
        <v>71</v>
      </c>
      <c r="I39" s="158">
        <v>73</v>
      </c>
      <c r="J39" s="158">
        <v>64</v>
      </c>
      <c r="K39" s="158">
        <v>68</v>
      </c>
      <c r="L39" s="26">
        <f t="shared" si="0"/>
        <v>7</v>
      </c>
      <c r="M39" s="27">
        <f t="shared" si="1"/>
        <v>555</v>
      </c>
      <c r="N39" s="27">
        <f t="shared" si="2"/>
        <v>441</v>
      </c>
      <c r="O39" s="28">
        <f t="shared" si="3"/>
        <v>79.459459459459453</v>
      </c>
      <c r="P39" s="29" t="str">
        <f t="shared" si="4"/>
        <v>PASS</v>
      </c>
      <c r="Q39" s="248">
        <f t="shared" si="5"/>
        <v>0</v>
      </c>
      <c r="R39" s="269" t="str">
        <f t="shared" si="6"/>
        <v>PASS</v>
      </c>
      <c r="S39" s="133" t="str">
        <f t="shared" si="7"/>
        <v/>
      </c>
      <c r="T39" s="114"/>
      <c r="U39" s="114"/>
      <c r="W39" s="114"/>
      <c r="AF39" s="114"/>
    </row>
    <row r="40" spans="1:32" ht="15.75" customHeight="1" thickBot="1">
      <c r="A40" s="58">
        <v>34</v>
      </c>
      <c r="B40" s="154">
        <v>35</v>
      </c>
      <c r="C40" s="155" t="s">
        <v>888</v>
      </c>
      <c r="D40" s="156" t="s">
        <v>869</v>
      </c>
      <c r="E40" s="159" t="s">
        <v>865</v>
      </c>
      <c r="F40" s="159" t="s">
        <v>865</v>
      </c>
      <c r="G40" s="160" t="s">
        <v>865</v>
      </c>
      <c r="H40" s="160" t="s">
        <v>865</v>
      </c>
      <c r="I40" s="160" t="s">
        <v>865</v>
      </c>
      <c r="J40" s="160" t="s">
        <v>865</v>
      </c>
      <c r="K40" s="160" t="s">
        <v>865</v>
      </c>
      <c r="L40" s="26">
        <f t="shared" si="0"/>
        <v>7</v>
      </c>
      <c r="M40" s="27">
        <f t="shared" si="1"/>
        <v>555</v>
      </c>
      <c r="N40" s="27" t="str">
        <f t="shared" si="2"/>
        <v>-</v>
      </c>
      <c r="O40" s="28" t="str">
        <f t="shared" si="3"/>
        <v>-</v>
      </c>
      <c r="P40" s="29" t="str">
        <f t="shared" si="4"/>
        <v>ABSENT</v>
      </c>
      <c r="Q40" s="248">
        <f t="shared" si="5"/>
        <v>700</v>
      </c>
      <c r="R40" s="269" t="str">
        <f t="shared" si="6"/>
        <v>FAIL: 0  ABSENT: 7</v>
      </c>
      <c r="S40" s="133" t="str">
        <f t="shared" si="7"/>
        <v xml:space="preserve">Tarjuma,  Islamic Study/Ethics, English, Urdu, Biology, Chemistry, Physics, </v>
      </c>
      <c r="T40" s="114"/>
      <c r="U40" s="114"/>
      <c r="W40" s="114"/>
      <c r="AF40" s="114"/>
    </row>
    <row r="41" spans="1:32" ht="15.75" customHeight="1" thickBot="1">
      <c r="A41" s="58">
        <v>35</v>
      </c>
      <c r="B41" s="154">
        <v>39</v>
      </c>
      <c r="C41" s="155" t="s">
        <v>889</v>
      </c>
      <c r="D41" s="156" t="s">
        <v>869</v>
      </c>
      <c r="E41" s="157">
        <v>49</v>
      </c>
      <c r="F41" s="157">
        <v>33</v>
      </c>
      <c r="G41" s="160" t="s">
        <v>865</v>
      </c>
      <c r="H41" s="158">
        <v>89</v>
      </c>
      <c r="I41" s="158">
        <v>54</v>
      </c>
      <c r="J41" s="158">
        <v>69</v>
      </c>
      <c r="K41" s="158">
        <v>78</v>
      </c>
      <c r="L41" s="26">
        <f t="shared" si="0"/>
        <v>7</v>
      </c>
      <c r="M41" s="27">
        <f t="shared" si="1"/>
        <v>555</v>
      </c>
      <c r="N41" s="27">
        <f t="shared" si="2"/>
        <v>372</v>
      </c>
      <c r="O41" s="28">
        <f t="shared" si="3"/>
        <v>67.027027027027032</v>
      </c>
      <c r="P41" s="29" t="str">
        <f t="shared" si="4"/>
        <v>PASS</v>
      </c>
      <c r="Q41" s="248">
        <f t="shared" si="5"/>
        <v>100</v>
      </c>
      <c r="R41" s="269" t="str">
        <f t="shared" si="6"/>
        <v>FAIL: 0  ABSENT: 1</v>
      </c>
      <c r="S41" s="133" t="str">
        <f t="shared" si="7"/>
        <v xml:space="preserve">English, </v>
      </c>
      <c r="T41" s="114"/>
      <c r="U41" s="114"/>
      <c r="W41" s="114"/>
      <c r="AF41" s="114"/>
    </row>
    <row r="42" spans="1:32" ht="15.75" customHeight="1" thickBot="1">
      <c r="A42" s="58">
        <v>36</v>
      </c>
      <c r="B42" s="154">
        <v>40</v>
      </c>
      <c r="C42" s="155" t="s">
        <v>890</v>
      </c>
      <c r="D42" s="156" t="s">
        <v>869</v>
      </c>
      <c r="E42" s="159" t="s">
        <v>865</v>
      </c>
      <c r="F42" s="159" t="s">
        <v>865</v>
      </c>
      <c r="G42" s="158">
        <v>34</v>
      </c>
      <c r="H42" s="158">
        <v>67</v>
      </c>
      <c r="I42" s="160" t="s">
        <v>865</v>
      </c>
      <c r="J42" s="160" t="s">
        <v>865</v>
      </c>
      <c r="K42" s="160" t="s">
        <v>865</v>
      </c>
      <c r="L42" s="26">
        <f t="shared" si="0"/>
        <v>7</v>
      </c>
      <c r="M42" s="27">
        <f t="shared" si="1"/>
        <v>555</v>
      </c>
      <c r="N42" s="27" t="str">
        <f t="shared" si="2"/>
        <v>-</v>
      </c>
      <c r="O42" s="28" t="str">
        <f t="shared" si="3"/>
        <v>-</v>
      </c>
      <c r="P42" s="29" t="str">
        <f t="shared" si="4"/>
        <v>FAIL</v>
      </c>
      <c r="Q42" s="248">
        <f t="shared" si="5"/>
        <v>600</v>
      </c>
      <c r="R42" s="269" t="str">
        <f t="shared" si="6"/>
        <v>FAIL: 1  ABSENT: 5</v>
      </c>
      <c r="S42" s="133" t="str">
        <f t="shared" si="7"/>
        <v xml:space="preserve">Tarjuma,  Islamic Study/Ethics, English, Biology, Chemistry, Physics, </v>
      </c>
      <c r="T42" s="114"/>
      <c r="U42" s="114"/>
      <c r="W42" s="114"/>
      <c r="AF42" s="114"/>
    </row>
    <row r="43" spans="1:32" ht="15.75" customHeight="1" thickBot="1">
      <c r="A43" s="58">
        <v>37</v>
      </c>
      <c r="B43" s="154">
        <v>41</v>
      </c>
      <c r="C43" s="155" t="s">
        <v>891</v>
      </c>
      <c r="D43" s="156" t="s">
        <v>869</v>
      </c>
      <c r="E43" s="159" t="s">
        <v>865</v>
      </c>
      <c r="F43" s="157">
        <v>45</v>
      </c>
      <c r="G43" s="158">
        <v>66</v>
      </c>
      <c r="H43" s="160" t="s">
        <v>865</v>
      </c>
      <c r="I43" s="160" t="s">
        <v>865</v>
      </c>
      <c r="J43" s="160" t="s">
        <v>865</v>
      </c>
      <c r="K43" s="160" t="s">
        <v>865</v>
      </c>
      <c r="L43" s="26">
        <f t="shared" si="0"/>
        <v>7</v>
      </c>
      <c r="M43" s="27">
        <f t="shared" si="1"/>
        <v>555</v>
      </c>
      <c r="N43" s="27" t="str">
        <f t="shared" si="2"/>
        <v>-</v>
      </c>
      <c r="O43" s="28" t="str">
        <f t="shared" si="3"/>
        <v>-</v>
      </c>
      <c r="P43" s="29" t="str">
        <f t="shared" si="4"/>
        <v>FAIL</v>
      </c>
      <c r="Q43" s="248">
        <f t="shared" si="5"/>
        <v>500</v>
      </c>
      <c r="R43" s="269" t="str">
        <f t="shared" si="6"/>
        <v>FAIL: 0  ABSENT: 5</v>
      </c>
      <c r="S43" s="133" t="str">
        <f t="shared" si="7"/>
        <v xml:space="preserve">Tarjuma, Urdu, Biology, Chemistry, Physics, </v>
      </c>
      <c r="T43" s="114"/>
      <c r="U43" s="114"/>
      <c r="W43" s="114"/>
      <c r="AF43" s="114"/>
    </row>
    <row r="44" spans="1:32" ht="15.75" customHeight="1" thickBot="1">
      <c r="A44" s="58">
        <v>38</v>
      </c>
      <c r="B44" s="154">
        <v>43</v>
      </c>
      <c r="C44" s="155" t="s">
        <v>892</v>
      </c>
      <c r="D44" s="156" t="s">
        <v>869</v>
      </c>
      <c r="E44" s="157">
        <v>48</v>
      </c>
      <c r="F44" s="157">
        <v>47</v>
      </c>
      <c r="G44" s="158">
        <v>74</v>
      </c>
      <c r="H44" s="158">
        <v>64</v>
      </c>
      <c r="I44" s="158">
        <v>62</v>
      </c>
      <c r="J44" s="158">
        <v>49</v>
      </c>
      <c r="K44" s="158">
        <v>49</v>
      </c>
      <c r="L44" s="26">
        <f t="shared" si="0"/>
        <v>7</v>
      </c>
      <c r="M44" s="27">
        <f t="shared" si="1"/>
        <v>555</v>
      </c>
      <c r="N44" s="27">
        <f t="shared" si="2"/>
        <v>393</v>
      </c>
      <c r="O44" s="28">
        <f t="shared" si="3"/>
        <v>70.810810810810807</v>
      </c>
      <c r="P44" s="29" t="str">
        <f t="shared" si="4"/>
        <v>PASS</v>
      </c>
      <c r="Q44" s="248">
        <f t="shared" si="5"/>
        <v>0</v>
      </c>
      <c r="R44" s="269" t="str">
        <f t="shared" si="6"/>
        <v>PASS</v>
      </c>
      <c r="S44" s="133" t="str">
        <f t="shared" si="7"/>
        <v/>
      </c>
      <c r="T44" s="114"/>
      <c r="U44" s="114"/>
      <c r="W44" s="114"/>
      <c r="AF44" s="114"/>
    </row>
    <row r="45" spans="1:32" ht="15.75" customHeight="1" thickBot="1">
      <c r="A45" s="58">
        <v>39</v>
      </c>
      <c r="B45" s="154">
        <v>44</v>
      </c>
      <c r="C45" s="155" t="s">
        <v>893</v>
      </c>
      <c r="D45" s="156" t="s">
        <v>869</v>
      </c>
      <c r="E45" s="157">
        <v>47</v>
      </c>
      <c r="F45" s="157">
        <v>41</v>
      </c>
      <c r="G45" s="160" t="s">
        <v>865</v>
      </c>
      <c r="H45" s="158">
        <v>79</v>
      </c>
      <c r="I45" s="158">
        <v>72</v>
      </c>
      <c r="J45" s="158">
        <v>71</v>
      </c>
      <c r="K45" s="158">
        <v>63</v>
      </c>
      <c r="L45" s="26">
        <f t="shared" si="0"/>
        <v>7</v>
      </c>
      <c r="M45" s="27">
        <f t="shared" si="1"/>
        <v>555</v>
      </c>
      <c r="N45" s="27">
        <f t="shared" si="2"/>
        <v>373</v>
      </c>
      <c r="O45" s="28">
        <f t="shared" si="3"/>
        <v>67.207207207207205</v>
      </c>
      <c r="P45" s="29" t="str">
        <f t="shared" si="4"/>
        <v>PASS</v>
      </c>
      <c r="Q45" s="248">
        <f t="shared" si="5"/>
        <v>100</v>
      </c>
      <c r="R45" s="269" t="str">
        <f t="shared" si="6"/>
        <v>FAIL: 0  ABSENT: 1</v>
      </c>
      <c r="S45" s="133" t="str">
        <f t="shared" si="7"/>
        <v xml:space="preserve">English, </v>
      </c>
      <c r="T45" s="114"/>
      <c r="U45" s="114"/>
      <c r="W45" s="114"/>
      <c r="AF45" s="114"/>
    </row>
    <row r="46" spans="1:32" ht="15.75" customHeight="1" thickBot="1">
      <c r="A46" s="58" t="s">
        <v>282</v>
      </c>
      <c r="B46" s="154">
        <v>45</v>
      </c>
      <c r="C46" s="155" t="s">
        <v>894</v>
      </c>
      <c r="D46" s="156" t="s">
        <v>869</v>
      </c>
      <c r="E46" s="157">
        <v>39</v>
      </c>
      <c r="F46" s="157">
        <v>40</v>
      </c>
      <c r="G46" s="158">
        <v>76</v>
      </c>
      <c r="H46" s="158">
        <v>68</v>
      </c>
      <c r="I46" s="158">
        <v>45</v>
      </c>
      <c r="J46" s="161">
        <v>17</v>
      </c>
      <c r="K46" s="161">
        <v>25</v>
      </c>
      <c r="L46" s="26">
        <f t="shared" si="0"/>
        <v>7</v>
      </c>
      <c r="M46" s="27">
        <f t="shared" si="1"/>
        <v>555</v>
      </c>
      <c r="N46" s="27" t="str">
        <f t="shared" si="2"/>
        <v>-</v>
      </c>
      <c r="O46" s="28" t="str">
        <f t="shared" si="3"/>
        <v>-</v>
      </c>
      <c r="P46" s="29" t="str">
        <f t="shared" si="4"/>
        <v>FAIL</v>
      </c>
      <c r="Q46" s="248">
        <f t="shared" si="5"/>
        <v>200</v>
      </c>
      <c r="R46" s="269" t="str">
        <f t="shared" si="6"/>
        <v>FAIL: 2  ABSENT: 0</v>
      </c>
      <c r="S46" s="133" t="str">
        <f t="shared" si="7"/>
        <v xml:space="preserve">Chemistry, Physics, </v>
      </c>
      <c r="T46" s="114"/>
      <c r="U46" s="114"/>
      <c r="W46" s="114"/>
      <c r="AF46" s="114"/>
    </row>
    <row r="47" spans="1:32" ht="15.75" customHeight="1" thickBot="1">
      <c r="A47" s="58">
        <v>41</v>
      </c>
      <c r="B47" s="154">
        <v>46</v>
      </c>
      <c r="C47" s="155" t="s">
        <v>895</v>
      </c>
      <c r="D47" s="156" t="s">
        <v>869</v>
      </c>
      <c r="E47" s="157">
        <v>46</v>
      </c>
      <c r="F47" s="157">
        <v>44</v>
      </c>
      <c r="G47" s="158">
        <v>62</v>
      </c>
      <c r="H47" s="158">
        <v>74</v>
      </c>
      <c r="I47" s="161">
        <v>16</v>
      </c>
      <c r="J47" s="158">
        <v>35</v>
      </c>
      <c r="K47" s="158">
        <v>49</v>
      </c>
      <c r="L47" s="26">
        <f t="shared" si="0"/>
        <v>7</v>
      </c>
      <c r="M47" s="27">
        <f t="shared" si="1"/>
        <v>555</v>
      </c>
      <c r="N47" s="27">
        <f t="shared" si="2"/>
        <v>326</v>
      </c>
      <c r="O47" s="28">
        <f t="shared" si="3"/>
        <v>58.738738738738739</v>
      </c>
      <c r="P47" s="29" t="str">
        <f t="shared" si="4"/>
        <v>PASS</v>
      </c>
      <c r="Q47" s="248">
        <f t="shared" si="5"/>
        <v>100</v>
      </c>
      <c r="R47" s="269" t="str">
        <f t="shared" si="6"/>
        <v>FAIL: 1  ABSENT: 0</v>
      </c>
      <c r="S47" s="133" t="str">
        <f t="shared" si="7"/>
        <v xml:space="preserve">Biology, </v>
      </c>
      <c r="T47" s="114"/>
      <c r="U47" s="114"/>
      <c r="W47" s="114"/>
      <c r="AF47" s="114"/>
    </row>
    <row r="48" spans="1:32" ht="15.75" customHeight="1" thickBot="1">
      <c r="A48" s="58">
        <v>42</v>
      </c>
      <c r="B48" s="154">
        <v>47</v>
      </c>
      <c r="C48" s="155" t="s">
        <v>896</v>
      </c>
      <c r="D48" s="156" t="s">
        <v>869</v>
      </c>
      <c r="E48" s="157">
        <v>50</v>
      </c>
      <c r="F48" s="157">
        <v>49</v>
      </c>
      <c r="G48" s="158">
        <v>68</v>
      </c>
      <c r="H48" s="158">
        <v>90</v>
      </c>
      <c r="I48" s="158">
        <v>68</v>
      </c>
      <c r="J48" s="158">
        <v>60</v>
      </c>
      <c r="K48" s="158">
        <v>84</v>
      </c>
      <c r="L48" s="26">
        <f t="shared" si="0"/>
        <v>7</v>
      </c>
      <c r="M48" s="27">
        <f t="shared" si="1"/>
        <v>555</v>
      </c>
      <c r="N48" s="27">
        <f t="shared" si="2"/>
        <v>469</v>
      </c>
      <c r="O48" s="28">
        <f t="shared" si="3"/>
        <v>84.50450450450451</v>
      </c>
      <c r="P48" s="29" t="str">
        <f t="shared" si="4"/>
        <v>PASS</v>
      </c>
      <c r="Q48" s="248">
        <f t="shared" si="5"/>
        <v>0</v>
      </c>
      <c r="R48" s="269" t="str">
        <f t="shared" si="6"/>
        <v>PASS</v>
      </c>
      <c r="S48" s="133" t="str">
        <f t="shared" si="7"/>
        <v/>
      </c>
      <c r="T48" s="114"/>
      <c r="U48" s="114"/>
      <c r="W48" s="114"/>
      <c r="AF48" s="114"/>
    </row>
    <row r="49" spans="1:32" ht="15.75" customHeight="1" thickBot="1">
      <c r="A49" s="58">
        <v>43</v>
      </c>
      <c r="B49" s="154">
        <v>48</v>
      </c>
      <c r="C49" s="155" t="s">
        <v>897</v>
      </c>
      <c r="D49" s="156" t="s">
        <v>869</v>
      </c>
      <c r="E49" s="159" t="s">
        <v>865</v>
      </c>
      <c r="F49" s="157">
        <v>26</v>
      </c>
      <c r="G49" s="158">
        <v>58</v>
      </c>
      <c r="H49" s="158">
        <v>37</v>
      </c>
      <c r="I49" s="161">
        <v>24</v>
      </c>
      <c r="J49" s="161">
        <v>15</v>
      </c>
      <c r="K49" s="161">
        <v>17</v>
      </c>
      <c r="L49" s="26">
        <f t="shared" si="0"/>
        <v>7</v>
      </c>
      <c r="M49" s="27">
        <f t="shared" si="1"/>
        <v>555</v>
      </c>
      <c r="N49" s="27" t="str">
        <f t="shared" si="2"/>
        <v>-</v>
      </c>
      <c r="O49" s="28" t="str">
        <f t="shared" si="3"/>
        <v>-</v>
      </c>
      <c r="P49" s="29" t="str">
        <f t="shared" si="4"/>
        <v>FAIL</v>
      </c>
      <c r="Q49" s="248">
        <f t="shared" si="5"/>
        <v>500</v>
      </c>
      <c r="R49" s="269" t="str">
        <f t="shared" si="6"/>
        <v>FAIL: 4  ABSENT: 1</v>
      </c>
      <c r="S49" s="133" t="str">
        <f t="shared" si="7"/>
        <v xml:space="preserve">Tarjuma, Urdu, Biology, Chemistry, Physics, </v>
      </c>
      <c r="T49" s="114"/>
      <c r="U49" s="114"/>
      <c r="W49" s="114"/>
      <c r="AF49" s="114"/>
    </row>
    <row r="50" spans="1:32" ht="15.75" customHeight="1" thickBot="1">
      <c r="A50" s="58">
        <v>44</v>
      </c>
      <c r="B50" s="154">
        <v>49</v>
      </c>
      <c r="C50" s="155" t="s">
        <v>898</v>
      </c>
      <c r="D50" s="156" t="s">
        <v>869</v>
      </c>
      <c r="E50" s="157">
        <v>38</v>
      </c>
      <c r="F50" s="157">
        <v>46</v>
      </c>
      <c r="G50" s="158">
        <v>33</v>
      </c>
      <c r="H50" s="158">
        <v>67</v>
      </c>
      <c r="I50" s="161">
        <v>22</v>
      </c>
      <c r="J50" s="161">
        <v>21</v>
      </c>
      <c r="K50" s="161">
        <v>18</v>
      </c>
      <c r="L50" s="26">
        <f t="shared" si="0"/>
        <v>7</v>
      </c>
      <c r="M50" s="27">
        <f t="shared" si="1"/>
        <v>555</v>
      </c>
      <c r="N50" s="27" t="str">
        <f t="shared" si="2"/>
        <v>-</v>
      </c>
      <c r="O50" s="28" t="str">
        <f t="shared" si="3"/>
        <v>-</v>
      </c>
      <c r="P50" s="29" t="str">
        <f t="shared" si="4"/>
        <v>FAIL</v>
      </c>
      <c r="Q50" s="248">
        <f t="shared" si="5"/>
        <v>500</v>
      </c>
      <c r="R50" s="269" t="str">
        <f t="shared" si="6"/>
        <v>FAIL: 4  ABSENT: 0</v>
      </c>
      <c r="S50" s="133" t="str">
        <f t="shared" si="7"/>
        <v xml:space="preserve">English, Biology, Chemistry, Physics, </v>
      </c>
      <c r="T50" s="114"/>
      <c r="U50" s="114"/>
      <c r="W50" s="114"/>
      <c r="AF50" s="114"/>
    </row>
    <row r="51" spans="1:32" ht="15.75" customHeight="1" thickBot="1">
      <c r="A51" s="58">
        <v>45</v>
      </c>
      <c r="B51" s="154">
        <v>50</v>
      </c>
      <c r="C51" s="155" t="s">
        <v>899</v>
      </c>
      <c r="D51" s="156" t="s">
        <v>869</v>
      </c>
      <c r="E51" s="157">
        <v>49</v>
      </c>
      <c r="F51" s="157">
        <v>43</v>
      </c>
      <c r="G51" s="158">
        <v>91</v>
      </c>
      <c r="H51" s="158">
        <v>75</v>
      </c>
      <c r="I51" s="158">
        <v>39</v>
      </c>
      <c r="J51" s="158">
        <v>49</v>
      </c>
      <c r="K51" s="158">
        <v>56</v>
      </c>
      <c r="L51" s="26">
        <f t="shared" si="0"/>
        <v>7</v>
      </c>
      <c r="M51" s="27">
        <f t="shared" si="1"/>
        <v>555</v>
      </c>
      <c r="N51" s="27">
        <f t="shared" si="2"/>
        <v>402</v>
      </c>
      <c r="O51" s="28">
        <f t="shared" si="3"/>
        <v>72.432432432432435</v>
      </c>
      <c r="P51" s="29" t="str">
        <f t="shared" si="4"/>
        <v>PASS</v>
      </c>
      <c r="Q51" s="248">
        <f t="shared" si="5"/>
        <v>0</v>
      </c>
      <c r="R51" s="269" t="str">
        <f t="shared" si="6"/>
        <v>PASS</v>
      </c>
      <c r="S51" s="133" t="str">
        <f t="shared" si="7"/>
        <v/>
      </c>
      <c r="T51" s="114"/>
      <c r="U51" s="114"/>
      <c r="W51" s="114"/>
      <c r="AF51" s="114"/>
    </row>
    <row r="52" spans="1:32" ht="15.75" customHeight="1" thickBot="1">
      <c r="A52" s="58">
        <v>46</v>
      </c>
      <c r="B52" s="154">
        <v>51</v>
      </c>
      <c r="C52" s="155" t="s">
        <v>900</v>
      </c>
      <c r="D52" s="156" t="s">
        <v>869</v>
      </c>
      <c r="E52" s="159" t="s">
        <v>865</v>
      </c>
      <c r="F52" s="157">
        <v>33</v>
      </c>
      <c r="G52" s="160" t="s">
        <v>865</v>
      </c>
      <c r="H52" s="158">
        <v>69</v>
      </c>
      <c r="I52" s="160" t="s">
        <v>865</v>
      </c>
      <c r="J52" s="161">
        <v>12</v>
      </c>
      <c r="K52" s="160" t="s">
        <v>865</v>
      </c>
      <c r="L52" s="26">
        <f t="shared" si="0"/>
        <v>7</v>
      </c>
      <c r="M52" s="27">
        <f t="shared" si="1"/>
        <v>555</v>
      </c>
      <c r="N52" s="27" t="str">
        <f t="shared" si="2"/>
        <v>-</v>
      </c>
      <c r="O52" s="28" t="str">
        <f t="shared" si="3"/>
        <v>-</v>
      </c>
      <c r="P52" s="29" t="str">
        <f t="shared" si="4"/>
        <v>FAIL</v>
      </c>
      <c r="Q52" s="248">
        <f t="shared" si="5"/>
        <v>500</v>
      </c>
      <c r="R52" s="269" t="str">
        <f t="shared" si="6"/>
        <v>FAIL: 1  ABSENT: 4</v>
      </c>
      <c r="S52" s="133" t="str">
        <f t="shared" si="7"/>
        <v xml:space="preserve">Tarjuma, English, Biology, Chemistry, Physics, </v>
      </c>
      <c r="T52" s="114"/>
      <c r="U52" s="114"/>
      <c r="W52" s="114"/>
      <c r="AF52" s="114"/>
    </row>
    <row r="53" spans="1:32" s="104" customFormat="1" ht="15.75" customHeight="1" thickBot="1">
      <c r="A53" s="58">
        <v>47</v>
      </c>
      <c r="B53" s="154">
        <v>52</v>
      </c>
      <c r="C53" s="155" t="s">
        <v>901</v>
      </c>
      <c r="D53" s="156" t="s">
        <v>869</v>
      </c>
      <c r="E53" s="157">
        <v>49</v>
      </c>
      <c r="F53" s="157">
        <v>46</v>
      </c>
      <c r="G53" s="158">
        <v>88</v>
      </c>
      <c r="H53" s="158">
        <v>84</v>
      </c>
      <c r="I53" s="158">
        <v>55</v>
      </c>
      <c r="J53" s="158">
        <v>59</v>
      </c>
      <c r="K53" s="158">
        <v>69</v>
      </c>
      <c r="L53" s="26">
        <f t="shared" si="0"/>
        <v>7</v>
      </c>
      <c r="M53" s="53">
        <f t="shared" si="1"/>
        <v>555</v>
      </c>
      <c r="N53" s="53">
        <f t="shared" si="2"/>
        <v>450</v>
      </c>
      <c r="O53" s="28">
        <f t="shared" si="3"/>
        <v>81.081081081081081</v>
      </c>
      <c r="P53" s="29" t="str">
        <f t="shared" si="4"/>
        <v>PASS</v>
      </c>
      <c r="Q53" s="248">
        <f t="shared" si="5"/>
        <v>0</v>
      </c>
      <c r="R53" s="269" t="str">
        <f t="shared" si="6"/>
        <v>PASS</v>
      </c>
      <c r="S53" s="133" t="str">
        <f t="shared" si="7"/>
        <v/>
      </c>
      <c r="T53" s="114"/>
      <c r="U53" s="114"/>
      <c r="V53" s="114"/>
      <c r="W53" s="114"/>
      <c r="AF53" s="114"/>
    </row>
    <row r="54" spans="1:32" ht="15.75" customHeight="1" thickBot="1">
      <c r="A54" s="58">
        <v>48</v>
      </c>
      <c r="B54" s="154">
        <v>54</v>
      </c>
      <c r="C54" s="155" t="s">
        <v>902</v>
      </c>
      <c r="D54" s="156" t="s">
        <v>869</v>
      </c>
      <c r="E54" s="157">
        <v>21</v>
      </c>
      <c r="F54" s="157">
        <v>33</v>
      </c>
      <c r="G54" s="158">
        <v>47</v>
      </c>
      <c r="H54" s="158">
        <v>54</v>
      </c>
      <c r="I54" s="161">
        <v>10</v>
      </c>
      <c r="J54" s="160" t="s">
        <v>865</v>
      </c>
      <c r="K54" s="161">
        <v>17</v>
      </c>
      <c r="L54" s="26">
        <f t="shared" si="0"/>
        <v>7</v>
      </c>
      <c r="M54" s="27">
        <f t="shared" si="1"/>
        <v>555</v>
      </c>
      <c r="N54" s="27" t="str">
        <f t="shared" si="2"/>
        <v>-</v>
      </c>
      <c r="O54" s="28" t="str">
        <f t="shared" si="3"/>
        <v>-</v>
      </c>
      <c r="P54" s="29" t="str">
        <f t="shared" si="4"/>
        <v>FAIL</v>
      </c>
      <c r="Q54" s="248">
        <f t="shared" si="5"/>
        <v>300</v>
      </c>
      <c r="R54" s="269" t="str">
        <f t="shared" si="6"/>
        <v>FAIL: 2  ABSENT: 1</v>
      </c>
      <c r="S54" s="133" t="str">
        <f t="shared" si="7"/>
        <v xml:space="preserve">Biology, Chemistry, Physics, </v>
      </c>
      <c r="T54" s="114"/>
      <c r="U54" s="114"/>
      <c r="W54" s="114"/>
      <c r="AF54" s="114"/>
    </row>
    <row r="55" spans="1:32" ht="15.75" customHeight="1" thickBot="1">
      <c r="A55" s="58">
        <v>49</v>
      </c>
      <c r="B55" s="154">
        <v>55</v>
      </c>
      <c r="C55" s="155" t="s">
        <v>903</v>
      </c>
      <c r="D55" s="156" t="s">
        <v>869</v>
      </c>
      <c r="E55" s="159" t="s">
        <v>865</v>
      </c>
      <c r="F55" s="159" t="s">
        <v>865</v>
      </c>
      <c r="G55" s="158">
        <v>57</v>
      </c>
      <c r="H55" s="158">
        <v>82</v>
      </c>
      <c r="I55" s="160" t="s">
        <v>865</v>
      </c>
      <c r="J55" s="160" t="s">
        <v>865</v>
      </c>
      <c r="K55" s="158">
        <v>68</v>
      </c>
      <c r="L55" s="26">
        <f t="shared" si="0"/>
        <v>7</v>
      </c>
      <c r="M55" s="27">
        <f t="shared" si="1"/>
        <v>555</v>
      </c>
      <c r="N55" s="27" t="str">
        <f t="shared" si="2"/>
        <v>-</v>
      </c>
      <c r="O55" s="28" t="str">
        <f t="shared" si="3"/>
        <v>-</v>
      </c>
      <c r="P55" s="29" t="str">
        <f t="shared" si="4"/>
        <v>FAIL</v>
      </c>
      <c r="Q55" s="248">
        <f t="shared" si="5"/>
        <v>400</v>
      </c>
      <c r="R55" s="269" t="str">
        <f t="shared" si="6"/>
        <v>FAIL: 0  ABSENT: 4</v>
      </c>
      <c r="S55" s="133" t="str">
        <f t="shared" si="7"/>
        <v xml:space="preserve">Tarjuma,  Islamic Study/Ethics, Biology, Chemistry, </v>
      </c>
      <c r="T55" s="114"/>
      <c r="U55" s="114"/>
      <c r="W55" s="114"/>
      <c r="AF55" s="114"/>
    </row>
    <row r="56" spans="1:32" ht="15.75" customHeight="1" thickBot="1">
      <c r="A56" s="58">
        <v>50</v>
      </c>
      <c r="B56" s="154">
        <v>56</v>
      </c>
      <c r="C56" s="155" t="s">
        <v>904</v>
      </c>
      <c r="D56" s="156" t="s">
        <v>869</v>
      </c>
      <c r="E56" s="162">
        <v>14</v>
      </c>
      <c r="F56" s="157">
        <v>27</v>
      </c>
      <c r="G56" s="160" t="s">
        <v>865</v>
      </c>
      <c r="H56" s="158">
        <v>46</v>
      </c>
      <c r="I56" s="160" t="s">
        <v>865</v>
      </c>
      <c r="J56" s="161">
        <v>8</v>
      </c>
      <c r="K56" s="161">
        <v>20</v>
      </c>
      <c r="L56" s="26">
        <f t="shared" si="0"/>
        <v>7</v>
      </c>
      <c r="M56" s="27">
        <f t="shared" si="1"/>
        <v>555</v>
      </c>
      <c r="N56" s="27" t="str">
        <f t="shared" si="2"/>
        <v>-</v>
      </c>
      <c r="O56" s="28" t="str">
        <f t="shared" si="3"/>
        <v>-</v>
      </c>
      <c r="P56" s="29" t="str">
        <f t="shared" si="4"/>
        <v>FAIL</v>
      </c>
      <c r="Q56" s="248">
        <f t="shared" si="5"/>
        <v>500</v>
      </c>
      <c r="R56" s="269" t="str">
        <f t="shared" si="6"/>
        <v>FAIL: 3  ABSENT: 2</v>
      </c>
      <c r="S56" s="133" t="str">
        <f t="shared" si="7"/>
        <v xml:space="preserve">Tarjuma, English, Biology, Chemistry, Physics, </v>
      </c>
      <c r="T56" s="114"/>
      <c r="U56" s="114"/>
      <c r="W56" s="114"/>
      <c r="AF56" s="114"/>
    </row>
    <row r="57" spans="1:32" ht="15.75" customHeight="1" thickBot="1">
      <c r="A57" s="58">
        <v>51</v>
      </c>
      <c r="B57" s="154">
        <v>59</v>
      </c>
      <c r="C57" s="155" t="s">
        <v>905</v>
      </c>
      <c r="D57" s="156" t="s">
        <v>869</v>
      </c>
      <c r="E57" s="157">
        <v>47</v>
      </c>
      <c r="F57" s="157">
        <v>41</v>
      </c>
      <c r="G57" s="158">
        <v>55</v>
      </c>
      <c r="H57" s="158">
        <v>83</v>
      </c>
      <c r="I57" s="158">
        <v>43</v>
      </c>
      <c r="J57" s="158">
        <v>59</v>
      </c>
      <c r="K57" s="158">
        <v>57</v>
      </c>
      <c r="L57" s="26">
        <f t="shared" si="0"/>
        <v>7</v>
      </c>
      <c r="M57" s="27">
        <f t="shared" si="1"/>
        <v>555</v>
      </c>
      <c r="N57" s="27">
        <f t="shared" si="2"/>
        <v>385</v>
      </c>
      <c r="O57" s="28">
        <f t="shared" si="3"/>
        <v>69.369369369369366</v>
      </c>
      <c r="P57" s="29" t="str">
        <f t="shared" si="4"/>
        <v>PASS</v>
      </c>
      <c r="Q57" s="248">
        <f t="shared" si="5"/>
        <v>0</v>
      </c>
      <c r="R57" s="269" t="str">
        <f t="shared" si="6"/>
        <v>PASS</v>
      </c>
      <c r="S57" s="133" t="str">
        <f t="shared" si="7"/>
        <v/>
      </c>
      <c r="T57" s="114"/>
      <c r="U57" s="114"/>
      <c r="W57" s="114"/>
      <c r="AF57" s="114"/>
    </row>
    <row r="58" spans="1:32" ht="15.75" customHeight="1" thickBot="1">
      <c r="A58" s="58">
        <v>52</v>
      </c>
      <c r="B58" s="154">
        <v>60</v>
      </c>
      <c r="C58" s="155" t="s">
        <v>906</v>
      </c>
      <c r="D58" s="156" t="s">
        <v>869</v>
      </c>
      <c r="E58" s="159" t="s">
        <v>865</v>
      </c>
      <c r="F58" s="159" t="s">
        <v>865</v>
      </c>
      <c r="G58" s="160" t="s">
        <v>865</v>
      </c>
      <c r="H58" s="160" t="s">
        <v>865</v>
      </c>
      <c r="I58" s="160" t="s">
        <v>865</v>
      </c>
      <c r="J58" s="160" t="s">
        <v>865</v>
      </c>
      <c r="K58" s="160" t="s">
        <v>865</v>
      </c>
      <c r="L58" s="26">
        <f t="shared" si="0"/>
        <v>7</v>
      </c>
      <c r="M58" s="27">
        <f t="shared" si="1"/>
        <v>555</v>
      </c>
      <c r="N58" s="27" t="str">
        <f t="shared" si="2"/>
        <v>-</v>
      </c>
      <c r="O58" s="28" t="str">
        <f t="shared" si="3"/>
        <v>-</v>
      </c>
      <c r="P58" s="29" t="str">
        <f t="shared" si="4"/>
        <v>ABSENT</v>
      </c>
      <c r="Q58" s="248">
        <f t="shared" si="5"/>
        <v>700</v>
      </c>
      <c r="R58" s="269" t="str">
        <f t="shared" si="6"/>
        <v>FAIL: 0  ABSENT: 7</v>
      </c>
      <c r="S58" s="133" t="str">
        <f t="shared" si="7"/>
        <v xml:space="preserve">Tarjuma,  Islamic Study/Ethics, English, Urdu, Biology, Chemistry, Physics, </v>
      </c>
      <c r="T58" s="114"/>
      <c r="U58" s="114"/>
      <c r="W58" s="114"/>
      <c r="AF58" s="114"/>
    </row>
    <row r="59" spans="1:32" ht="15.75" customHeight="1" thickBot="1">
      <c r="A59" s="58">
        <v>53</v>
      </c>
      <c r="B59" s="154">
        <v>61</v>
      </c>
      <c r="C59" s="155" t="s">
        <v>907</v>
      </c>
      <c r="D59" s="156" t="s">
        <v>869</v>
      </c>
      <c r="E59" s="157">
        <v>41</v>
      </c>
      <c r="F59" s="157">
        <v>38</v>
      </c>
      <c r="G59" s="158">
        <v>86</v>
      </c>
      <c r="H59" s="158">
        <v>74</v>
      </c>
      <c r="I59" s="160" t="s">
        <v>865</v>
      </c>
      <c r="J59" s="158">
        <v>57</v>
      </c>
      <c r="K59" s="159" t="s">
        <v>865</v>
      </c>
      <c r="L59" s="26">
        <f t="shared" si="0"/>
        <v>7</v>
      </c>
      <c r="M59" s="27">
        <f t="shared" si="1"/>
        <v>555</v>
      </c>
      <c r="N59" s="27" t="str">
        <f t="shared" si="2"/>
        <v>-</v>
      </c>
      <c r="O59" s="28" t="str">
        <f t="shared" si="3"/>
        <v>-</v>
      </c>
      <c r="P59" s="29" t="str">
        <f t="shared" si="4"/>
        <v>FAIL</v>
      </c>
      <c r="Q59" s="248">
        <f t="shared" si="5"/>
        <v>200</v>
      </c>
      <c r="R59" s="269" t="str">
        <f t="shared" si="6"/>
        <v>FAIL: 0  ABSENT: 2</v>
      </c>
      <c r="S59" s="133" t="str">
        <f t="shared" si="7"/>
        <v xml:space="preserve">Biology, Physics, </v>
      </c>
      <c r="T59" s="114"/>
      <c r="U59" s="114"/>
      <c r="W59" s="114"/>
      <c r="AF59" s="114"/>
    </row>
    <row r="60" spans="1:32" ht="15.75" customHeight="1" thickBot="1">
      <c r="A60" s="58">
        <v>54</v>
      </c>
      <c r="B60" s="154">
        <v>62</v>
      </c>
      <c r="C60" s="155" t="s">
        <v>908</v>
      </c>
      <c r="D60" s="156" t="s">
        <v>869</v>
      </c>
      <c r="E60" s="159" t="s">
        <v>865</v>
      </c>
      <c r="F60" s="159" t="s">
        <v>865</v>
      </c>
      <c r="G60" s="160" t="s">
        <v>865</v>
      </c>
      <c r="H60" s="160" t="s">
        <v>865</v>
      </c>
      <c r="I60" s="160" t="s">
        <v>865</v>
      </c>
      <c r="J60" s="160" t="s">
        <v>865</v>
      </c>
      <c r="K60" s="160" t="s">
        <v>865</v>
      </c>
      <c r="L60" s="26">
        <f t="shared" si="0"/>
        <v>7</v>
      </c>
      <c r="M60" s="27">
        <f t="shared" si="1"/>
        <v>555</v>
      </c>
      <c r="N60" s="27" t="str">
        <f t="shared" si="2"/>
        <v>-</v>
      </c>
      <c r="O60" s="28" t="str">
        <f t="shared" si="3"/>
        <v>-</v>
      </c>
      <c r="P60" s="29" t="str">
        <f t="shared" si="4"/>
        <v>ABSENT</v>
      </c>
      <c r="Q60" s="248">
        <f t="shared" si="5"/>
        <v>700</v>
      </c>
      <c r="R60" s="269" t="str">
        <f t="shared" si="6"/>
        <v>FAIL: 0  ABSENT: 7</v>
      </c>
      <c r="S60" s="133" t="str">
        <f t="shared" si="7"/>
        <v xml:space="preserve">Tarjuma,  Islamic Study/Ethics, English, Urdu, Biology, Chemistry, Physics, </v>
      </c>
      <c r="T60" s="114"/>
      <c r="U60" s="114"/>
      <c r="W60" s="114"/>
      <c r="AF60" s="114"/>
    </row>
    <row r="61" spans="1:32" ht="15.75" customHeight="1" thickBot="1">
      <c r="A61" s="58">
        <v>55</v>
      </c>
      <c r="B61" s="154">
        <v>64</v>
      </c>
      <c r="C61" s="155" t="s">
        <v>909</v>
      </c>
      <c r="D61" s="156" t="s">
        <v>869</v>
      </c>
      <c r="E61" s="157">
        <v>44</v>
      </c>
      <c r="F61" s="157">
        <v>30</v>
      </c>
      <c r="G61" s="158">
        <v>37</v>
      </c>
      <c r="H61" s="158">
        <v>47</v>
      </c>
      <c r="I61" s="158">
        <v>40</v>
      </c>
      <c r="J61" s="161">
        <v>8</v>
      </c>
      <c r="K61" s="158">
        <v>28</v>
      </c>
      <c r="L61" s="26">
        <f t="shared" si="0"/>
        <v>7</v>
      </c>
      <c r="M61" s="27">
        <f t="shared" si="1"/>
        <v>555</v>
      </c>
      <c r="N61" s="27" t="str">
        <f t="shared" si="2"/>
        <v>-</v>
      </c>
      <c r="O61" s="28" t="str">
        <f t="shared" si="3"/>
        <v>-</v>
      </c>
      <c r="P61" s="29" t="str">
        <f t="shared" si="4"/>
        <v>FAIL</v>
      </c>
      <c r="Q61" s="248">
        <f t="shared" si="5"/>
        <v>500</v>
      </c>
      <c r="R61" s="269" t="str">
        <f t="shared" si="6"/>
        <v>FAIL: 3  ABSENT: 0</v>
      </c>
      <c r="S61" s="133" t="str">
        <f t="shared" si="7"/>
        <v xml:space="preserve">English, Chemistry, Physics, </v>
      </c>
      <c r="T61" s="114"/>
      <c r="U61" s="114"/>
      <c r="W61" s="114"/>
      <c r="AF61" s="114"/>
    </row>
    <row r="62" spans="1:32" ht="15.75" customHeight="1" thickBot="1">
      <c r="A62" s="58">
        <v>56</v>
      </c>
      <c r="B62" s="154">
        <v>65</v>
      </c>
      <c r="C62" s="155" t="s">
        <v>910</v>
      </c>
      <c r="D62" s="156" t="s">
        <v>869</v>
      </c>
      <c r="E62" s="159" t="s">
        <v>865</v>
      </c>
      <c r="F62" s="159" t="s">
        <v>865</v>
      </c>
      <c r="G62" s="160" t="s">
        <v>865</v>
      </c>
      <c r="H62" s="160" t="s">
        <v>865</v>
      </c>
      <c r="I62" s="160" t="s">
        <v>865</v>
      </c>
      <c r="J62" s="160" t="s">
        <v>865</v>
      </c>
      <c r="K62" s="160" t="s">
        <v>865</v>
      </c>
      <c r="L62" s="26">
        <f t="shared" si="0"/>
        <v>7</v>
      </c>
      <c r="M62" s="27">
        <f t="shared" si="1"/>
        <v>555</v>
      </c>
      <c r="N62" s="27" t="str">
        <f t="shared" si="2"/>
        <v>-</v>
      </c>
      <c r="O62" s="28" t="str">
        <f t="shared" si="3"/>
        <v>-</v>
      </c>
      <c r="P62" s="29" t="str">
        <f t="shared" si="4"/>
        <v>ABSENT</v>
      </c>
      <c r="Q62" s="248">
        <f t="shared" si="5"/>
        <v>700</v>
      </c>
      <c r="R62" s="269" t="str">
        <f t="shared" si="6"/>
        <v>FAIL: 0  ABSENT: 7</v>
      </c>
      <c r="S62" s="133" t="str">
        <f t="shared" si="7"/>
        <v xml:space="preserve">Tarjuma,  Islamic Study/Ethics, English, Urdu, Biology, Chemistry, Physics, </v>
      </c>
      <c r="T62" s="114"/>
      <c r="U62" s="114"/>
      <c r="W62" s="114"/>
      <c r="AF62" s="114"/>
    </row>
    <row r="63" spans="1:32" ht="15.75" customHeight="1" thickBot="1">
      <c r="A63" s="58">
        <v>57</v>
      </c>
      <c r="B63" s="154">
        <v>66</v>
      </c>
      <c r="C63" s="155" t="s">
        <v>911</v>
      </c>
      <c r="D63" s="156" t="s">
        <v>869</v>
      </c>
      <c r="E63" s="157">
        <v>49</v>
      </c>
      <c r="F63" s="157">
        <v>31</v>
      </c>
      <c r="G63" s="158">
        <v>45</v>
      </c>
      <c r="H63" s="158">
        <v>68</v>
      </c>
      <c r="I63" s="160" t="s">
        <v>865</v>
      </c>
      <c r="J63" s="160" t="s">
        <v>865</v>
      </c>
      <c r="K63" s="160" t="s">
        <v>865</v>
      </c>
      <c r="L63" s="26">
        <f t="shared" si="0"/>
        <v>7</v>
      </c>
      <c r="M63" s="27">
        <f t="shared" si="1"/>
        <v>555</v>
      </c>
      <c r="N63" s="27" t="str">
        <f t="shared" si="2"/>
        <v>-</v>
      </c>
      <c r="O63" s="28" t="str">
        <f t="shared" si="3"/>
        <v>-</v>
      </c>
      <c r="P63" s="29" t="str">
        <f t="shared" si="4"/>
        <v>FAIL</v>
      </c>
      <c r="Q63" s="248">
        <f t="shared" si="5"/>
        <v>300</v>
      </c>
      <c r="R63" s="269" t="str">
        <f t="shared" si="6"/>
        <v>FAIL: 0  ABSENT: 3</v>
      </c>
      <c r="S63" s="133" t="str">
        <f t="shared" si="7"/>
        <v xml:space="preserve">Biology, Chemistry, Physics, </v>
      </c>
      <c r="T63" s="114"/>
      <c r="U63" s="114"/>
      <c r="W63" s="114"/>
      <c r="AF63" s="114"/>
    </row>
    <row r="64" spans="1:32" ht="15.75" customHeight="1" thickBot="1">
      <c r="A64" s="58">
        <v>58</v>
      </c>
      <c r="B64" s="154">
        <v>67</v>
      </c>
      <c r="C64" s="155" t="s">
        <v>912</v>
      </c>
      <c r="D64" s="156" t="s">
        <v>869</v>
      </c>
      <c r="E64" s="159" t="s">
        <v>865</v>
      </c>
      <c r="F64" s="157">
        <v>24</v>
      </c>
      <c r="G64" s="158">
        <v>69</v>
      </c>
      <c r="H64" s="158">
        <v>52</v>
      </c>
      <c r="I64" s="161">
        <v>17</v>
      </c>
      <c r="J64" s="161">
        <v>15</v>
      </c>
      <c r="K64" s="161">
        <v>18</v>
      </c>
      <c r="L64" s="26">
        <f t="shared" si="0"/>
        <v>7</v>
      </c>
      <c r="M64" s="27">
        <f t="shared" si="1"/>
        <v>555</v>
      </c>
      <c r="N64" s="27" t="str">
        <f t="shared" si="2"/>
        <v>-</v>
      </c>
      <c r="O64" s="28" t="str">
        <f t="shared" si="3"/>
        <v>-</v>
      </c>
      <c r="P64" s="29" t="str">
        <f t="shared" si="4"/>
        <v>FAIL</v>
      </c>
      <c r="Q64" s="248">
        <f t="shared" si="5"/>
        <v>400</v>
      </c>
      <c r="R64" s="269" t="str">
        <f t="shared" si="6"/>
        <v>FAIL: 3  ABSENT: 1</v>
      </c>
      <c r="S64" s="133" t="str">
        <f t="shared" si="7"/>
        <v xml:space="preserve">Tarjuma, Biology, Chemistry, Physics, </v>
      </c>
      <c r="T64" s="114"/>
      <c r="U64" s="114"/>
      <c r="W64" s="114"/>
      <c r="AF64" s="114"/>
    </row>
    <row r="65" spans="1:32" s="111" customFormat="1" ht="15.75" customHeight="1" thickBot="1">
      <c r="A65" s="58">
        <v>59</v>
      </c>
      <c r="B65" s="154">
        <v>68</v>
      </c>
      <c r="C65" s="155" t="s">
        <v>582</v>
      </c>
      <c r="D65" s="156" t="s">
        <v>869</v>
      </c>
      <c r="E65" s="157">
        <v>49</v>
      </c>
      <c r="F65" s="157">
        <v>47</v>
      </c>
      <c r="G65" s="158">
        <v>80</v>
      </c>
      <c r="H65" s="158">
        <v>88</v>
      </c>
      <c r="I65" s="158">
        <v>57</v>
      </c>
      <c r="J65" s="158">
        <v>46</v>
      </c>
      <c r="K65" s="158">
        <v>63</v>
      </c>
      <c r="L65" s="26">
        <f t="shared" si="0"/>
        <v>7</v>
      </c>
      <c r="M65" s="53">
        <f t="shared" si="1"/>
        <v>555</v>
      </c>
      <c r="N65" s="53">
        <f t="shared" si="2"/>
        <v>430</v>
      </c>
      <c r="O65" s="28">
        <f t="shared" si="3"/>
        <v>77.477477477477478</v>
      </c>
      <c r="P65" s="29" t="str">
        <f t="shared" si="4"/>
        <v>PASS</v>
      </c>
      <c r="Q65" s="248">
        <f t="shared" si="5"/>
        <v>0</v>
      </c>
      <c r="R65" s="269" t="str">
        <f t="shared" si="6"/>
        <v>PASS</v>
      </c>
      <c r="S65" s="133" t="str">
        <f t="shared" si="7"/>
        <v/>
      </c>
      <c r="T65" s="114"/>
      <c r="U65" s="114"/>
      <c r="V65" s="114"/>
      <c r="W65" s="114"/>
      <c r="AF65" s="114"/>
    </row>
    <row r="66" spans="1:32" ht="15.75" customHeight="1" thickBot="1">
      <c r="A66" s="58">
        <v>60</v>
      </c>
      <c r="B66" s="154">
        <v>69</v>
      </c>
      <c r="C66" s="155" t="s">
        <v>913</v>
      </c>
      <c r="D66" s="156" t="s">
        <v>869</v>
      </c>
      <c r="E66" s="157">
        <v>45</v>
      </c>
      <c r="F66" s="157">
        <v>44</v>
      </c>
      <c r="G66" s="158">
        <v>52</v>
      </c>
      <c r="H66" s="158">
        <v>65</v>
      </c>
      <c r="I66" s="160" t="s">
        <v>865</v>
      </c>
      <c r="J66" s="160" t="s">
        <v>865</v>
      </c>
      <c r="K66" s="160" t="s">
        <v>865</v>
      </c>
      <c r="L66" s="26">
        <f t="shared" si="0"/>
        <v>7</v>
      </c>
      <c r="M66" s="27">
        <f t="shared" si="1"/>
        <v>555</v>
      </c>
      <c r="N66" s="27" t="str">
        <f t="shared" si="2"/>
        <v>-</v>
      </c>
      <c r="O66" s="28" t="str">
        <f t="shared" si="3"/>
        <v>-</v>
      </c>
      <c r="P66" s="29" t="str">
        <f t="shared" si="4"/>
        <v>FAIL</v>
      </c>
      <c r="Q66" s="248">
        <f t="shared" si="5"/>
        <v>300</v>
      </c>
      <c r="R66" s="269" t="str">
        <f t="shared" si="6"/>
        <v>FAIL: 0  ABSENT: 3</v>
      </c>
      <c r="S66" s="133" t="str">
        <f t="shared" si="7"/>
        <v xml:space="preserve">Biology, Chemistry, Physics, </v>
      </c>
      <c r="T66" s="114"/>
      <c r="U66" s="114"/>
      <c r="W66" s="114"/>
      <c r="AF66" s="114"/>
    </row>
    <row r="67" spans="1:32" s="111" customFormat="1" ht="15.75" customHeight="1" thickBot="1">
      <c r="A67" s="58">
        <v>61</v>
      </c>
      <c r="B67" s="154">
        <v>70</v>
      </c>
      <c r="C67" s="155" t="s">
        <v>232</v>
      </c>
      <c r="D67" s="156" t="s">
        <v>869</v>
      </c>
      <c r="E67" s="157">
        <v>25</v>
      </c>
      <c r="F67" s="157">
        <v>32</v>
      </c>
      <c r="G67" s="158">
        <v>50</v>
      </c>
      <c r="H67" s="158">
        <v>46</v>
      </c>
      <c r="I67" s="159" t="s">
        <v>865</v>
      </c>
      <c r="J67" s="161">
        <v>12</v>
      </c>
      <c r="K67" s="158">
        <v>32</v>
      </c>
      <c r="L67" s="106">
        <f t="shared" si="0"/>
        <v>7</v>
      </c>
      <c r="M67" s="108">
        <f t="shared" si="1"/>
        <v>555</v>
      </c>
      <c r="N67" s="108" t="str">
        <f t="shared" si="2"/>
        <v>-</v>
      </c>
      <c r="O67" s="109" t="str">
        <f t="shared" si="3"/>
        <v>-</v>
      </c>
      <c r="P67" s="29" t="str">
        <f t="shared" si="4"/>
        <v>FAIL</v>
      </c>
      <c r="Q67" s="248">
        <f t="shared" si="5"/>
        <v>300</v>
      </c>
      <c r="R67" s="269" t="str">
        <f t="shared" si="6"/>
        <v>FAIL: 2  ABSENT: 1</v>
      </c>
      <c r="S67" s="133" t="str">
        <f t="shared" si="7"/>
        <v xml:space="preserve">Biology, Chemistry, Physics, </v>
      </c>
      <c r="T67" s="114"/>
      <c r="U67" s="114"/>
      <c r="V67" s="114"/>
      <c r="W67" s="114"/>
      <c r="AF67" s="114"/>
    </row>
    <row r="68" spans="1:32" ht="15.75" customHeight="1" thickBot="1">
      <c r="A68" s="58">
        <v>62</v>
      </c>
      <c r="B68" s="154">
        <v>71</v>
      </c>
      <c r="C68" s="155" t="s">
        <v>696</v>
      </c>
      <c r="D68" s="156" t="s">
        <v>869</v>
      </c>
      <c r="E68" s="157">
        <v>36</v>
      </c>
      <c r="F68" s="157">
        <v>25</v>
      </c>
      <c r="G68" s="160" t="s">
        <v>865</v>
      </c>
      <c r="H68" s="158">
        <v>60</v>
      </c>
      <c r="I68" s="161">
        <v>13</v>
      </c>
      <c r="J68" s="161">
        <v>9</v>
      </c>
      <c r="K68" s="160" t="s">
        <v>865</v>
      </c>
      <c r="L68" s="26">
        <f t="shared" si="0"/>
        <v>7</v>
      </c>
      <c r="M68" s="27">
        <f t="shared" si="1"/>
        <v>555</v>
      </c>
      <c r="N68" s="27" t="str">
        <f t="shared" si="2"/>
        <v>-</v>
      </c>
      <c r="O68" s="28" t="str">
        <f t="shared" si="3"/>
        <v>-</v>
      </c>
      <c r="P68" s="29" t="str">
        <f t="shared" si="4"/>
        <v>FAIL</v>
      </c>
      <c r="Q68" s="248">
        <f t="shared" si="5"/>
        <v>400</v>
      </c>
      <c r="R68" s="269" t="str">
        <f t="shared" si="6"/>
        <v>FAIL: 2  ABSENT: 2</v>
      </c>
      <c r="S68" s="133" t="str">
        <f t="shared" si="7"/>
        <v xml:space="preserve">English, Biology, Chemistry, Physics, </v>
      </c>
      <c r="T68" s="114"/>
      <c r="U68" s="114"/>
      <c r="W68" s="114"/>
      <c r="AF68" s="114"/>
    </row>
    <row r="69" spans="1:32" ht="15.75" customHeight="1" thickBot="1">
      <c r="A69" s="58">
        <v>63</v>
      </c>
      <c r="B69" s="154">
        <v>72</v>
      </c>
      <c r="C69" s="155" t="s">
        <v>914</v>
      </c>
      <c r="D69" s="156" t="s">
        <v>869</v>
      </c>
      <c r="E69" s="157">
        <v>47</v>
      </c>
      <c r="F69" s="157">
        <v>49</v>
      </c>
      <c r="G69" s="160" t="s">
        <v>865</v>
      </c>
      <c r="H69" s="158">
        <v>60</v>
      </c>
      <c r="I69" s="158">
        <v>52</v>
      </c>
      <c r="J69" s="158">
        <v>50</v>
      </c>
      <c r="K69" s="160" t="s">
        <v>865</v>
      </c>
      <c r="L69" s="26">
        <f t="shared" si="0"/>
        <v>7</v>
      </c>
      <c r="M69" s="27">
        <f t="shared" si="1"/>
        <v>555</v>
      </c>
      <c r="N69" s="27" t="str">
        <f t="shared" si="2"/>
        <v>-</v>
      </c>
      <c r="O69" s="28" t="str">
        <f t="shared" si="3"/>
        <v>-</v>
      </c>
      <c r="P69" s="29" t="str">
        <f t="shared" si="4"/>
        <v>FAIL</v>
      </c>
      <c r="Q69" s="248">
        <f t="shared" si="5"/>
        <v>200</v>
      </c>
      <c r="R69" s="269" t="str">
        <f t="shared" si="6"/>
        <v>FAIL: 0  ABSENT: 2</v>
      </c>
      <c r="S69" s="133" t="str">
        <f t="shared" si="7"/>
        <v xml:space="preserve">English, Physics, </v>
      </c>
      <c r="T69" s="114"/>
      <c r="U69" s="114"/>
      <c r="W69" s="114"/>
      <c r="AF69" s="114"/>
    </row>
    <row r="70" spans="1:32" ht="15.75" customHeight="1" thickBot="1">
      <c r="A70" s="58">
        <v>64</v>
      </c>
      <c r="B70" s="154">
        <v>73</v>
      </c>
      <c r="C70" s="155" t="s">
        <v>915</v>
      </c>
      <c r="D70" s="156" t="s">
        <v>869</v>
      </c>
      <c r="E70" s="157">
        <v>46</v>
      </c>
      <c r="F70" s="157">
        <v>35</v>
      </c>
      <c r="G70" s="158">
        <v>37</v>
      </c>
      <c r="H70" s="158">
        <v>50</v>
      </c>
      <c r="I70" s="158">
        <v>37</v>
      </c>
      <c r="J70" s="160" t="s">
        <v>865</v>
      </c>
      <c r="K70" s="160" t="s">
        <v>865</v>
      </c>
      <c r="L70" s="26">
        <f t="shared" si="0"/>
        <v>7</v>
      </c>
      <c r="M70" s="27">
        <f t="shared" si="1"/>
        <v>555</v>
      </c>
      <c r="N70" s="27" t="str">
        <f t="shared" si="2"/>
        <v>-</v>
      </c>
      <c r="O70" s="147" t="str">
        <f t="shared" si="3"/>
        <v>-</v>
      </c>
      <c r="P70" s="29" t="str">
        <f t="shared" si="4"/>
        <v>FAIL</v>
      </c>
      <c r="Q70" s="248">
        <f t="shared" si="5"/>
        <v>300</v>
      </c>
      <c r="R70" s="269" t="str">
        <f t="shared" si="6"/>
        <v>FAIL: 1  ABSENT: 2</v>
      </c>
      <c r="S70" s="133" t="str">
        <f t="shared" si="7"/>
        <v xml:space="preserve">English, Chemistry, Physics, </v>
      </c>
      <c r="T70" s="114"/>
      <c r="U70" s="114"/>
      <c r="W70" s="114"/>
      <c r="AF70" s="114"/>
    </row>
    <row r="71" spans="1:32" ht="15.75" customHeight="1" thickBot="1">
      <c r="A71" s="58">
        <v>65</v>
      </c>
      <c r="B71" s="154">
        <v>74</v>
      </c>
      <c r="C71" s="155" t="s">
        <v>916</v>
      </c>
      <c r="D71" s="156" t="s">
        <v>869</v>
      </c>
      <c r="E71" s="157">
        <v>47</v>
      </c>
      <c r="F71" s="157">
        <v>38</v>
      </c>
      <c r="G71" s="160" t="s">
        <v>865</v>
      </c>
      <c r="H71" s="158">
        <v>65</v>
      </c>
      <c r="I71" s="160" t="s">
        <v>865</v>
      </c>
      <c r="J71" s="160" t="s">
        <v>865</v>
      </c>
      <c r="K71" s="160" t="s">
        <v>865</v>
      </c>
      <c r="L71" s="26">
        <f t="shared" si="0"/>
        <v>7</v>
      </c>
      <c r="M71" s="27">
        <f t="shared" si="1"/>
        <v>555</v>
      </c>
      <c r="N71" s="27" t="str">
        <f t="shared" si="2"/>
        <v>-</v>
      </c>
      <c r="O71" s="28" t="str">
        <f t="shared" si="3"/>
        <v>-</v>
      </c>
      <c r="P71" s="29" t="str">
        <f t="shared" si="4"/>
        <v>FAIL</v>
      </c>
      <c r="Q71" s="248">
        <f t="shared" si="5"/>
        <v>400</v>
      </c>
      <c r="R71" s="269" t="str">
        <f t="shared" si="6"/>
        <v>FAIL: 0  ABSENT: 4</v>
      </c>
      <c r="S71" s="133" t="str">
        <f t="shared" si="7"/>
        <v xml:space="preserve">English, Biology, Chemistry, Physics, </v>
      </c>
      <c r="T71" s="114"/>
      <c r="U71" s="114"/>
      <c r="W71" s="114"/>
      <c r="AF71" s="114"/>
    </row>
    <row r="72" spans="1:32" ht="15.75" customHeight="1" thickBot="1">
      <c r="A72" s="58">
        <v>66</v>
      </c>
      <c r="B72" s="154">
        <v>75</v>
      </c>
      <c r="C72" s="155" t="s">
        <v>917</v>
      </c>
      <c r="D72" s="156" t="s">
        <v>869</v>
      </c>
      <c r="E72" s="157">
        <v>45</v>
      </c>
      <c r="F72" s="157">
        <v>42</v>
      </c>
      <c r="G72" s="158">
        <v>47</v>
      </c>
      <c r="H72" s="158">
        <v>80</v>
      </c>
      <c r="I72" s="161">
        <v>18</v>
      </c>
      <c r="J72" s="158">
        <v>29</v>
      </c>
      <c r="K72" s="161">
        <v>9</v>
      </c>
      <c r="L72" s="26">
        <f t="shared" si="0"/>
        <v>7</v>
      </c>
      <c r="M72" s="27">
        <f t="shared" si="1"/>
        <v>555</v>
      </c>
      <c r="N72" s="27" t="str">
        <f t="shared" si="2"/>
        <v>-</v>
      </c>
      <c r="O72" s="28" t="str">
        <f t="shared" si="3"/>
        <v>-</v>
      </c>
      <c r="P72" s="29" t="str">
        <f t="shared" ref="P72:P135" si="8">IF(
   AND(COUNTA(E72:K72)&gt;0, COUNTIF(E72:K72,"A")=COUNTA(E72:K72)),
   "ABSENT",
   IF(
      AND(
         COUNTIF(E72:F72,"&lt;20")=0,
         COUNTIF(G72:H72,"&lt;40")=0,
         COUNTIF(I72:K72,"&lt;34")=0,
         COUNTIF(E72:K72,"A")+COUNTIF(E72:K72,"Absent")=0
      ),
      "PASS",
      IF(
         (COUNTIF(E72:F72,"&lt;20") +
          COUNTIF(G72:H72,"&lt;40") +
          COUNTIF(I72:K72,"&lt;34") +
          COUNTIF(E72:K72,"A") +
          COUNTIF(E72:K72,"Absent")) &gt;= 2,
         "FAIL",
         "PASS"
      )
   )
)</f>
        <v>FAIL</v>
      </c>
      <c r="Q72" s="248">
        <f t="shared" ref="Q72:Q135" si="9">IF(COUNTIF(E72:K72,"A")+COUNTIF(E72:K72,"Absent")=7,700,
IF(AND(COUNTIF(E72:K72,"A")+COUNTIF(E72:K72,"Absent")=0,
((COUNTIF(E72:F72,"&lt;20"))+(COUNTIF(G72:H72,"&lt;40"))+(COUNTIF(I72:K72,"&lt;34")))&gt;2),500,
(((COUNTIF(E72:F72,"&lt;20"))+(COUNTIF(G72:H72,"&lt;40"))+(COUNTIF(I72:K72,"&lt;34")))+(COUNTIF(E72:K72,"A")+COUNTIF(E72:K72,"Absent")))*100))</f>
        <v>500</v>
      </c>
      <c r="R72" s="269" t="str">
        <f t="shared" ref="R72:R135" si="10">IF( AND( COUNTIF(E72:F72,"&lt;20")=0, COUNTIF(G72:H72,"&lt;40")=0, COUNTIF(I72:K72,"&lt;34")=0, COUNTIF(E72:K72,"A")+COUNTIF(E72:K72,"Absent")=0 ), "PASS", "FAIL: " &amp; (COUNTIF(E72:F72,"&lt;20") + COUNTIF(G72:H72,"&lt;40") + COUNTIF(I72:K72,"&lt;34") ) &amp; "  ABSENT: " &amp; (COUNTIF(E72:K72,"A") + COUNTIF(E72:K72,"  Absent")) )</f>
        <v>FAIL: 3  ABSENT: 0</v>
      </c>
      <c r="S72" s="133" t="str">
        <f t="shared" ref="S72:S135" si="11">IF(AND(E72&lt;&gt;"",OR(E72="A",E72="Absent",E72&lt;20)),"Tarjuma, ","") &amp;
IF(AND(F72&lt;&gt;"",OR(F72="A",F72="Absent",F72&lt;20))," Islamic Study/Ethics, ","") &amp;
IF(AND(G72&lt;&gt;"",OR(G72="A",G72="Absent",G72&lt;40)),"English, ","") &amp;
IF(AND(H72&lt;&gt;"",OR(H72="A",H72="Absent",H72&lt;40)),"Urdu, ","") &amp;
IF(AND(I72&lt;&gt;"",OR(I72="A",I72="Absent",I72&lt;34)),"Biology, ","") &amp;
IF(AND(J72&lt;&gt;"",OR(J72="A",J72="Absent",J72&lt;34)),"Chemistry, ","") &amp;
IF(AND(K72&lt;&gt;"",OR(K72="A",K72="Absent",K72&lt;34)),"Physics, ","")</f>
        <v xml:space="preserve">Biology, Chemistry, Physics, </v>
      </c>
      <c r="T72" s="114"/>
      <c r="U72" s="114"/>
      <c r="W72" s="114"/>
      <c r="AF72" s="114"/>
    </row>
    <row r="73" spans="1:32" ht="15.75" customHeight="1" thickBot="1">
      <c r="A73" s="58">
        <v>67</v>
      </c>
      <c r="B73" s="154">
        <v>76</v>
      </c>
      <c r="C73" s="155" t="s">
        <v>918</v>
      </c>
      <c r="D73" s="156" t="s">
        <v>869</v>
      </c>
      <c r="E73" s="157">
        <v>47</v>
      </c>
      <c r="F73" s="157">
        <v>40</v>
      </c>
      <c r="G73" s="158">
        <v>59</v>
      </c>
      <c r="H73" s="158">
        <v>80</v>
      </c>
      <c r="I73" s="158">
        <v>70</v>
      </c>
      <c r="J73" s="158">
        <v>52</v>
      </c>
      <c r="K73" s="158">
        <v>75</v>
      </c>
      <c r="L73" s="26">
        <f t="shared" si="0"/>
        <v>7</v>
      </c>
      <c r="M73" s="27">
        <f t="shared" si="1"/>
        <v>555</v>
      </c>
      <c r="N73" s="27">
        <f t="shared" si="2"/>
        <v>423</v>
      </c>
      <c r="O73" s="28">
        <f t="shared" si="3"/>
        <v>76.21621621621621</v>
      </c>
      <c r="P73" s="29" t="str">
        <f t="shared" si="8"/>
        <v>PASS</v>
      </c>
      <c r="Q73" s="248">
        <f t="shared" si="9"/>
        <v>0</v>
      </c>
      <c r="R73" s="269" t="str">
        <f t="shared" si="10"/>
        <v>PASS</v>
      </c>
      <c r="S73" s="133" t="str">
        <f t="shared" si="11"/>
        <v/>
      </c>
      <c r="T73" s="114"/>
      <c r="U73" s="114"/>
      <c r="W73" s="114"/>
      <c r="AF73" s="114"/>
    </row>
    <row r="74" spans="1:32" ht="15.75" customHeight="1" thickBot="1">
      <c r="A74" s="58">
        <v>68</v>
      </c>
      <c r="B74" s="154">
        <v>78</v>
      </c>
      <c r="C74" s="155" t="s">
        <v>919</v>
      </c>
      <c r="D74" s="156" t="s">
        <v>869</v>
      </c>
      <c r="E74" s="157">
        <v>48</v>
      </c>
      <c r="F74" s="157">
        <v>45</v>
      </c>
      <c r="G74" s="158">
        <v>70</v>
      </c>
      <c r="H74" s="158">
        <v>72</v>
      </c>
      <c r="I74" s="158">
        <v>55</v>
      </c>
      <c r="J74" s="158">
        <v>47</v>
      </c>
      <c r="K74" s="158">
        <v>50</v>
      </c>
      <c r="L74" s="26">
        <f t="shared" si="0"/>
        <v>7</v>
      </c>
      <c r="M74" s="27">
        <f t="shared" si="1"/>
        <v>555</v>
      </c>
      <c r="N74" s="27">
        <f t="shared" si="2"/>
        <v>387</v>
      </c>
      <c r="O74" s="28">
        <f t="shared" si="3"/>
        <v>69.729729729729726</v>
      </c>
      <c r="P74" s="29" t="str">
        <f t="shared" si="8"/>
        <v>PASS</v>
      </c>
      <c r="Q74" s="248">
        <f t="shared" si="9"/>
        <v>0</v>
      </c>
      <c r="R74" s="269" t="str">
        <f t="shared" si="10"/>
        <v>PASS</v>
      </c>
      <c r="S74" s="133" t="str">
        <f t="shared" si="11"/>
        <v/>
      </c>
      <c r="T74" s="114"/>
      <c r="U74" s="114"/>
      <c r="W74" s="114"/>
      <c r="AF74" s="114"/>
    </row>
    <row r="75" spans="1:32" ht="15.75" customHeight="1" thickBot="1">
      <c r="A75" s="58">
        <v>69</v>
      </c>
      <c r="B75" s="154">
        <v>79</v>
      </c>
      <c r="C75" s="155" t="s">
        <v>920</v>
      </c>
      <c r="D75" s="156" t="s">
        <v>869</v>
      </c>
      <c r="E75" s="157">
        <v>43</v>
      </c>
      <c r="F75" s="157">
        <v>40</v>
      </c>
      <c r="G75" s="158">
        <v>60</v>
      </c>
      <c r="H75" s="158">
        <v>61</v>
      </c>
      <c r="I75" s="158">
        <v>47</v>
      </c>
      <c r="J75" s="158">
        <v>50</v>
      </c>
      <c r="K75" s="158">
        <v>40</v>
      </c>
      <c r="L75" s="26">
        <f t="shared" si="0"/>
        <v>7</v>
      </c>
      <c r="M75" s="27">
        <f t="shared" si="1"/>
        <v>555</v>
      </c>
      <c r="N75" s="27">
        <f t="shared" si="2"/>
        <v>341</v>
      </c>
      <c r="O75" s="28">
        <f t="shared" si="3"/>
        <v>61.441441441441448</v>
      </c>
      <c r="P75" s="29" t="str">
        <f t="shared" si="8"/>
        <v>PASS</v>
      </c>
      <c r="Q75" s="248">
        <f t="shared" si="9"/>
        <v>0</v>
      </c>
      <c r="R75" s="269" t="str">
        <f t="shared" si="10"/>
        <v>PASS</v>
      </c>
      <c r="S75" s="133" t="str">
        <f t="shared" si="11"/>
        <v/>
      </c>
      <c r="T75" s="114"/>
      <c r="U75" s="114"/>
      <c r="W75" s="114"/>
      <c r="AF75" s="114"/>
    </row>
    <row r="76" spans="1:32" s="86" customFormat="1" ht="15.75" customHeight="1" thickBot="1">
      <c r="A76" s="58">
        <v>70</v>
      </c>
      <c r="B76" s="154">
        <v>80</v>
      </c>
      <c r="C76" s="155" t="s">
        <v>921</v>
      </c>
      <c r="D76" s="156" t="s">
        <v>869</v>
      </c>
      <c r="E76" s="157">
        <v>40</v>
      </c>
      <c r="F76" s="157">
        <v>37</v>
      </c>
      <c r="G76" s="160" t="s">
        <v>865</v>
      </c>
      <c r="H76" s="158">
        <v>56</v>
      </c>
      <c r="I76" s="158">
        <v>40</v>
      </c>
      <c r="J76" s="161">
        <v>5</v>
      </c>
      <c r="K76" s="158">
        <v>36</v>
      </c>
      <c r="L76" s="84">
        <f t="shared" si="0"/>
        <v>7</v>
      </c>
      <c r="M76" s="84">
        <f t="shared" si="1"/>
        <v>555</v>
      </c>
      <c r="N76" s="84" t="str">
        <f t="shared" si="2"/>
        <v>-</v>
      </c>
      <c r="O76" s="85" t="str">
        <f t="shared" si="3"/>
        <v>-</v>
      </c>
      <c r="P76" s="29" t="str">
        <f t="shared" si="8"/>
        <v>FAIL</v>
      </c>
      <c r="Q76" s="248">
        <f t="shared" si="9"/>
        <v>200</v>
      </c>
      <c r="R76" s="269" t="str">
        <f t="shared" si="10"/>
        <v>FAIL: 1  ABSENT: 1</v>
      </c>
      <c r="S76" s="133" t="str">
        <f t="shared" si="11"/>
        <v xml:space="preserve">English, Chemistry, </v>
      </c>
      <c r="T76" s="114"/>
      <c r="U76" s="114"/>
      <c r="V76" s="114"/>
      <c r="W76" s="114"/>
      <c r="AF76" s="114"/>
    </row>
    <row r="77" spans="1:32" ht="15.75" customHeight="1" thickBot="1">
      <c r="A77" s="58">
        <v>71</v>
      </c>
      <c r="B77" s="154">
        <v>81</v>
      </c>
      <c r="C77" s="155" t="s">
        <v>922</v>
      </c>
      <c r="D77" s="156" t="s">
        <v>869</v>
      </c>
      <c r="E77" s="157">
        <v>49</v>
      </c>
      <c r="F77" s="157">
        <v>47</v>
      </c>
      <c r="G77" s="158">
        <v>83</v>
      </c>
      <c r="H77" s="158">
        <v>81</v>
      </c>
      <c r="I77" s="158">
        <v>75</v>
      </c>
      <c r="J77" s="158">
        <v>79</v>
      </c>
      <c r="K77" s="158">
        <v>76</v>
      </c>
      <c r="L77" s="26">
        <f t="shared" si="0"/>
        <v>7</v>
      </c>
      <c r="M77" s="27">
        <f t="shared" si="1"/>
        <v>555</v>
      </c>
      <c r="N77" s="27">
        <f t="shared" si="2"/>
        <v>490</v>
      </c>
      <c r="O77" s="28">
        <f t="shared" si="3"/>
        <v>88.288288288288285</v>
      </c>
      <c r="P77" s="29" t="str">
        <f t="shared" si="8"/>
        <v>PASS</v>
      </c>
      <c r="Q77" s="248">
        <f t="shared" si="9"/>
        <v>0</v>
      </c>
      <c r="R77" s="269" t="str">
        <f t="shared" si="10"/>
        <v>PASS</v>
      </c>
      <c r="S77" s="133" t="str">
        <f t="shared" si="11"/>
        <v/>
      </c>
      <c r="T77" s="114"/>
      <c r="U77" s="114"/>
      <c r="W77" s="114"/>
      <c r="AF77" s="114"/>
    </row>
    <row r="78" spans="1:32" ht="15.75" customHeight="1" thickBot="1">
      <c r="A78" s="58">
        <v>72</v>
      </c>
      <c r="B78" s="154">
        <v>83</v>
      </c>
      <c r="C78" s="155" t="s">
        <v>923</v>
      </c>
      <c r="D78" s="156" t="s">
        <v>869</v>
      </c>
      <c r="E78" s="159" t="s">
        <v>865</v>
      </c>
      <c r="F78" s="159" t="s">
        <v>865</v>
      </c>
      <c r="G78" s="160" t="s">
        <v>865</v>
      </c>
      <c r="H78" s="160" t="s">
        <v>865</v>
      </c>
      <c r="I78" s="160" t="s">
        <v>865</v>
      </c>
      <c r="J78" s="160" t="s">
        <v>865</v>
      </c>
      <c r="K78" s="160" t="s">
        <v>865</v>
      </c>
      <c r="L78" s="26">
        <f t="shared" si="0"/>
        <v>7</v>
      </c>
      <c r="M78" s="27">
        <f t="shared" si="1"/>
        <v>555</v>
      </c>
      <c r="N78" s="27" t="str">
        <f t="shared" si="2"/>
        <v>-</v>
      </c>
      <c r="O78" s="28" t="str">
        <f t="shared" si="3"/>
        <v>-</v>
      </c>
      <c r="P78" s="29" t="str">
        <f t="shared" si="8"/>
        <v>ABSENT</v>
      </c>
      <c r="Q78" s="248">
        <f t="shared" si="9"/>
        <v>700</v>
      </c>
      <c r="R78" s="269" t="str">
        <f t="shared" si="10"/>
        <v>FAIL: 0  ABSENT: 7</v>
      </c>
      <c r="S78" s="133" t="str">
        <f t="shared" si="11"/>
        <v xml:space="preserve">Tarjuma,  Islamic Study/Ethics, English, Urdu, Biology, Chemistry, Physics, </v>
      </c>
      <c r="T78" s="114"/>
      <c r="U78" s="114"/>
      <c r="W78" s="114"/>
      <c r="AF78" s="114"/>
    </row>
    <row r="79" spans="1:32" ht="15.75" customHeight="1" thickBot="1">
      <c r="A79" s="58">
        <v>73</v>
      </c>
      <c r="B79" s="154">
        <v>84</v>
      </c>
      <c r="C79" s="155" t="s">
        <v>924</v>
      </c>
      <c r="D79" s="156" t="s">
        <v>869</v>
      </c>
      <c r="E79" s="157">
        <v>48</v>
      </c>
      <c r="F79" s="157">
        <v>44</v>
      </c>
      <c r="G79" s="158">
        <v>48</v>
      </c>
      <c r="H79" s="158">
        <v>52</v>
      </c>
      <c r="I79" s="158">
        <v>45</v>
      </c>
      <c r="J79" s="158">
        <v>37</v>
      </c>
      <c r="K79" s="158">
        <v>52</v>
      </c>
      <c r="L79" s="26">
        <f t="shared" si="0"/>
        <v>7</v>
      </c>
      <c r="M79" s="27">
        <f t="shared" si="1"/>
        <v>555</v>
      </c>
      <c r="N79" s="27">
        <f t="shared" si="2"/>
        <v>326</v>
      </c>
      <c r="O79" s="28">
        <f t="shared" si="3"/>
        <v>58.738738738738739</v>
      </c>
      <c r="P79" s="29" t="str">
        <f t="shared" si="8"/>
        <v>PASS</v>
      </c>
      <c r="Q79" s="248">
        <f t="shared" si="9"/>
        <v>0</v>
      </c>
      <c r="R79" s="269" t="str">
        <f t="shared" si="10"/>
        <v>PASS</v>
      </c>
      <c r="S79" s="133" t="str">
        <f t="shared" si="11"/>
        <v/>
      </c>
      <c r="T79" s="114"/>
      <c r="U79" s="114"/>
      <c r="W79" s="114"/>
      <c r="AF79" s="114"/>
    </row>
    <row r="80" spans="1:32" ht="15.75" customHeight="1" thickBot="1">
      <c r="A80" s="58">
        <v>74</v>
      </c>
      <c r="B80" s="154">
        <v>85</v>
      </c>
      <c r="C80" s="155" t="s">
        <v>925</v>
      </c>
      <c r="D80" s="156" t="s">
        <v>869</v>
      </c>
      <c r="E80" s="157">
        <v>49</v>
      </c>
      <c r="F80" s="157">
        <v>44</v>
      </c>
      <c r="G80" s="158">
        <v>63</v>
      </c>
      <c r="H80" s="160" t="s">
        <v>865</v>
      </c>
      <c r="I80" s="158">
        <v>53</v>
      </c>
      <c r="J80" s="158">
        <v>34</v>
      </c>
      <c r="K80" s="158">
        <v>43</v>
      </c>
      <c r="L80" s="26">
        <f t="shared" si="0"/>
        <v>7</v>
      </c>
      <c r="M80" s="27">
        <f t="shared" si="1"/>
        <v>555</v>
      </c>
      <c r="N80" s="27">
        <f t="shared" si="2"/>
        <v>286</v>
      </c>
      <c r="O80" s="28">
        <f t="shared" si="3"/>
        <v>51.531531531531527</v>
      </c>
      <c r="P80" s="29" t="str">
        <f t="shared" si="8"/>
        <v>PASS</v>
      </c>
      <c r="Q80" s="248">
        <f t="shared" si="9"/>
        <v>100</v>
      </c>
      <c r="R80" s="269" t="str">
        <f t="shared" si="10"/>
        <v>FAIL: 0  ABSENT: 1</v>
      </c>
      <c r="S80" s="133" t="str">
        <f t="shared" si="11"/>
        <v xml:space="preserve">Urdu, </v>
      </c>
      <c r="T80" s="114"/>
      <c r="U80" s="114"/>
      <c r="W80" s="114"/>
      <c r="AF80" s="114"/>
    </row>
    <row r="81" spans="1:32" ht="15.75" customHeight="1" thickBot="1">
      <c r="A81" s="58">
        <v>75</v>
      </c>
      <c r="B81" s="154">
        <v>86</v>
      </c>
      <c r="C81" s="155" t="s">
        <v>926</v>
      </c>
      <c r="D81" s="156" t="s">
        <v>869</v>
      </c>
      <c r="E81" s="157">
        <v>43</v>
      </c>
      <c r="F81" s="157">
        <v>27</v>
      </c>
      <c r="G81" s="158">
        <v>56</v>
      </c>
      <c r="H81" s="158">
        <v>65</v>
      </c>
      <c r="I81" s="158">
        <v>63</v>
      </c>
      <c r="J81" s="158">
        <v>44</v>
      </c>
      <c r="K81" s="161">
        <v>20</v>
      </c>
      <c r="L81" s="26">
        <f t="shared" si="0"/>
        <v>7</v>
      </c>
      <c r="M81" s="27">
        <f t="shared" si="1"/>
        <v>555</v>
      </c>
      <c r="N81" s="27">
        <f t="shared" si="2"/>
        <v>318</v>
      </c>
      <c r="O81" s="28">
        <f t="shared" si="3"/>
        <v>57.297297297297298</v>
      </c>
      <c r="P81" s="29" t="str">
        <f t="shared" si="8"/>
        <v>PASS</v>
      </c>
      <c r="Q81" s="248">
        <f t="shared" si="9"/>
        <v>100</v>
      </c>
      <c r="R81" s="269" t="str">
        <f t="shared" si="10"/>
        <v>FAIL: 1  ABSENT: 0</v>
      </c>
      <c r="S81" s="133" t="str">
        <f t="shared" si="11"/>
        <v xml:space="preserve">Physics, </v>
      </c>
      <c r="T81" s="114"/>
      <c r="U81" s="114"/>
      <c r="W81" s="114"/>
      <c r="AF81" s="114"/>
    </row>
    <row r="82" spans="1:32" ht="15.75" customHeight="1" thickBot="1">
      <c r="A82" s="58">
        <v>76</v>
      </c>
      <c r="B82" s="154">
        <v>87</v>
      </c>
      <c r="C82" s="155" t="s">
        <v>927</v>
      </c>
      <c r="D82" s="156" t="s">
        <v>869</v>
      </c>
      <c r="E82" s="157">
        <v>48</v>
      </c>
      <c r="F82" s="157">
        <v>43</v>
      </c>
      <c r="G82" s="158">
        <v>83</v>
      </c>
      <c r="H82" s="158">
        <v>83</v>
      </c>
      <c r="I82" s="158">
        <v>74</v>
      </c>
      <c r="J82" s="158">
        <v>46</v>
      </c>
      <c r="K82" s="158">
        <v>76</v>
      </c>
      <c r="L82" s="26">
        <f t="shared" si="0"/>
        <v>7</v>
      </c>
      <c r="M82" s="27">
        <f t="shared" si="1"/>
        <v>555</v>
      </c>
      <c r="N82" s="27">
        <f t="shared" si="2"/>
        <v>453</v>
      </c>
      <c r="O82" s="28">
        <f t="shared" si="3"/>
        <v>81.621621621621614</v>
      </c>
      <c r="P82" s="29" t="str">
        <f t="shared" si="8"/>
        <v>PASS</v>
      </c>
      <c r="Q82" s="248">
        <f t="shared" si="9"/>
        <v>0</v>
      </c>
      <c r="R82" s="269" t="str">
        <f t="shared" si="10"/>
        <v>PASS</v>
      </c>
      <c r="S82" s="133" t="str">
        <f t="shared" si="11"/>
        <v/>
      </c>
      <c r="T82" s="114"/>
      <c r="U82" s="114"/>
      <c r="W82" s="114"/>
      <c r="AF82" s="114"/>
    </row>
    <row r="83" spans="1:32" ht="15.75" customHeight="1" thickBot="1">
      <c r="A83" s="58">
        <v>77</v>
      </c>
      <c r="B83" s="154">
        <v>88</v>
      </c>
      <c r="C83" s="155" t="s">
        <v>928</v>
      </c>
      <c r="D83" s="156" t="s">
        <v>869</v>
      </c>
      <c r="E83" s="157">
        <v>49</v>
      </c>
      <c r="F83" s="157">
        <v>48</v>
      </c>
      <c r="G83" s="158">
        <v>87</v>
      </c>
      <c r="H83" s="158">
        <v>86</v>
      </c>
      <c r="I83" s="161">
        <v>19</v>
      </c>
      <c r="J83" s="158">
        <v>36</v>
      </c>
      <c r="K83" s="158">
        <v>65</v>
      </c>
      <c r="L83" s="26">
        <f t="shared" si="0"/>
        <v>7</v>
      </c>
      <c r="M83" s="27">
        <f t="shared" si="1"/>
        <v>555</v>
      </c>
      <c r="N83" s="27">
        <f t="shared" si="2"/>
        <v>390</v>
      </c>
      <c r="O83" s="28">
        <f t="shared" si="3"/>
        <v>70.270270270270274</v>
      </c>
      <c r="P83" s="29" t="str">
        <f t="shared" si="8"/>
        <v>PASS</v>
      </c>
      <c r="Q83" s="248">
        <f t="shared" si="9"/>
        <v>100</v>
      </c>
      <c r="R83" s="269" t="str">
        <f t="shared" si="10"/>
        <v>FAIL: 1  ABSENT: 0</v>
      </c>
      <c r="S83" s="133" t="str">
        <f t="shared" si="11"/>
        <v xml:space="preserve">Biology, </v>
      </c>
      <c r="T83" s="114"/>
      <c r="U83" s="114"/>
      <c r="W83" s="114"/>
      <c r="AF83" s="114"/>
    </row>
    <row r="84" spans="1:32" ht="15.75" customHeight="1" thickBot="1">
      <c r="A84" s="58">
        <v>78</v>
      </c>
      <c r="B84" s="154">
        <v>89</v>
      </c>
      <c r="C84" s="155" t="s">
        <v>929</v>
      </c>
      <c r="D84" s="156" t="s">
        <v>869</v>
      </c>
      <c r="E84" s="157">
        <v>43</v>
      </c>
      <c r="F84" s="157">
        <v>34</v>
      </c>
      <c r="G84" s="158">
        <v>42</v>
      </c>
      <c r="H84" s="158">
        <v>56</v>
      </c>
      <c r="I84" s="158">
        <v>40</v>
      </c>
      <c r="J84" s="161">
        <v>26</v>
      </c>
      <c r="K84" s="158">
        <v>34</v>
      </c>
      <c r="L84" s="26">
        <f t="shared" si="0"/>
        <v>7</v>
      </c>
      <c r="M84" s="27">
        <f t="shared" si="1"/>
        <v>555</v>
      </c>
      <c r="N84" s="27">
        <f t="shared" si="2"/>
        <v>275</v>
      </c>
      <c r="O84" s="28">
        <f t="shared" si="3"/>
        <v>49.549549549549546</v>
      </c>
      <c r="P84" s="29" t="str">
        <f t="shared" si="8"/>
        <v>PASS</v>
      </c>
      <c r="Q84" s="248">
        <f t="shared" si="9"/>
        <v>100</v>
      </c>
      <c r="R84" s="269" t="str">
        <f t="shared" si="10"/>
        <v>FAIL: 1  ABSENT: 0</v>
      </c>
      <c r="S84" s="133" t="str">
        <f t="shared" si="11"/>
        <v xml:space="preserve">Chemistry, </v>
      </c>
      <c r="T84" s="114"/>
      <c r="U84" s="114"/>
      <c r="W84" s="114"/>
      <c r="AF84" s="114"/>
    </row>
    <row r="85" spans="1:32" ht="15.75" customHeight="1" thickBot="1">
      <c r="A85" s="58">
        <v>79</v>
      </c>
      <c r="B85" s="154">
        <v>90</v>
      </c>
      <c r="C85" s="155" t="s">
        <v>930</v>
      </c>
      <c r="D85" s="156" t="s">
        <v>869</v>
      </c>
      <c r="E85" s="157">
        <v>39</v>
      </c>
      <c r="F85" s="159" t="s">
        <v>865</v>
      </c>
      <c r="G85" s="160" t="s">
        <v>865</v>
      </c>
      <c r="H85" s="158">
        <v>55</v>
      </c>
      <c r="I85" s="161">
        <v>22</v>
      </c>
      <c r="J85" s="161">
        <v>24</v>
      </c>
      <c r="K85" s="160" t="s">
        <v>865</v>
      </c>
      <c r="L85" s="26">
        <f t="shared" si="0"/>
        <v>7</v>
      </c>
      <c r="M85" s="27">
        <f t="shared" si="1"/>
        <v>555</v>
      </c>
      <c r="N85" s="27" t="str">
        <f t="shared" si="2"/>
        <v>-</v>
      </c>
      <c r="O85" s="28" t="str">
        <f t="shared" si="3"/>
        <v>-</v>
      </c>
      <c r="P85" s="29" t="str">
        <f t="shared" si="8"/>
        <v>FAIL</v>
      </c>
      <c r="Q85" s="248">
        <f t="shared" si="9"/>
        <v>500</v>
      </c>
      <c r="R85" s="269" t="str">
        <f t="shared" si="10"/>
        <v>FAIL: 2  ABSENT: 3</v>
      </c>
      <c r="S85" s="133" t="str">
        <f t="shared" si="11"/>
        <v xml:space="preserve"> Islamic Study/Ethics, English, Biology, Chemistry, Physics, </v>
      </c>
      <c r="T85" s="114"/>
      <c r="U85" s="114"/>
      <c r="W85" s="114"/>
      <c r="AF85" s="114"/>
    </row>
    <row r="86" spans="1:32" ht="15.75" customHeight="1" thickBot="1">
      <c r="A86" s="58">
        <v>80</v>
      </c>
      <c r="B86" s="154">
        <v>93</v>
      </c>
      <c r="C86" s="155" t="s">
        <v>931</v>
      </c>
      <c r="D86" s="156" t="s">
        <v>869</v>
      </c>
      <c r="E86" s="157">
        <v>40</v>
      </c>
      <c r="F86" s="157">
        <v>43</v>
      </c>
      <c r="G86" s="158">
        <v>76</v>
      </c>
      <c r="H86" s="158">
        <v>76</v>
      </c>
      <c r="I86" s="158">
        <v>57</v>
      </c>
      <c r="J86" s="158">
        <v>41</v>
      </c>
      <c r="K86" s="158">
        <v>66</v>
      </c>
      <c r="L86" s="26">
        <f t="shared" si="0"/>
        <v>7</v>
      </c>
      <c r="M86" s="27">
        <f t="shared" si="1"/>
        <v>555</v>
      </c>
      <c r="N86" s="27">
        <f t="shared" si="2"/>
        <v>399</v>
      </c>
      <c r="O86" s="28">
        <f t="shared" si="3"/>
        <v>71.891891891891888</v>
      </c>
      <c r="P86" s="29" t="str">
        <f t="shared" si="8"/>
        <v>PASS</v>
      </c>
      <c r="Q86" s="248">
        <f t="shared" si="9"/>
        <v>0</v>
      </c>
      <c r="R86" s="269" t="str">
        <f t="shared" si="10"/>
        <v>PASS</v>
      </c>
      <c r="S86" s="133" t="str">
        <f t="shared" si="11"/>
        <v/>
      </c>
      <c r="T86" s="114"/>
      <c r="U86" s="114"/>
      <c r="W86" s="114"/>
      <c r="AF86" s="114"/>
    </row>
    <row r="87" spans="1:32" ht="15.75" customHeight="1" thickBot="1">
      <c r="A87" s="58">
        <v>81</v>
      </c>
      <c r="B87" s="154">
        <v>97</v>
      </c>
      <c r="C87" s="155" t="s">
        <v>932</v>
      </c>
      <c r="D87" s="156" t="s">
        <v>869</v>
      </c>
      <c r="E87" s="157">
        <v>45</v>
      </c>
      <c r="F87" s="157">
        <v>35</v>
      </c>
      <c r="G87" s="158">
        <v>43</v>
      </c>
      <c r="H87" s="158">
        <v>78</v>
      </c>
      <c r="I87" s="158">
        <v>40</v>
      </c>
      <c r="J87" s="161">
        <v>13</v>
      </c>
      <c r="K87" s="158">
        <v>41</v>
      </c>
      <c r="L87" s="26">
        <f t="shared" si="0"/>
        <v>7</v>
      </c>
      <c r="M87" s="27">
        <f t="shared" si="1"/>
        <v>555</v>
      </c>
      <c r="N87" s="27">
        <f t="shared" si="2"/>
        <v>295</v>
      </c>
      <c r="O87" s="28">
        <f t="shared" si="3"/>
        <v>53.153153153153156</v>
      </c>
      <c r="P87" s="29" t="str">
        <f t="shared" si="8"/>
        <v>PASS</v>
      </c>
      <c r="Q87" s="248">
        <f t="shared" si="9"/>
        <v>100</v>
      </c>
      <c r="R87" s="269" t="str">
        <f t="shared" si="10"/>
        <v>FAIL: 1  ABSENT: 0</v>
      </c>
      <c r="S87" s="133" t="str">
        <f t="shared" si="11"/>
        <v xml:space="preserve">Chemistry, </v>
      </c>
      <c r="T87" s="114"/>
      <c r="U87" s="114"/>
      <c r="W87" s="114"/>
      <c r="AF87" s="114"/>
    </row>
    <row r="88" spans="1:32" ht="15.75" customHeight="1" thickBot="1">
      <c r="A88" s="58">
        <v>82</v>
      </c>
      <c r="B88" s="154">
        <v>98</v>
      </c>
      <c r="C88" s="155" t="s">
        <v>933</v>
      </c>
      <c r="D88" s="156" t="s">
        <v>869</v>
      </c>
      <c r="E88" s="157">
        <v>47</v>
      </c>
      <c r="F88" s="157">
        <v>47</v>
      </c>
      <c r="G88" s="158">
        <v>58</v>
      </c>
      <c r="H88" s="160" t="s">
        <v>865</v>
      </c>
      <c r="I88" s="158">
        <v>65</v>
      </c>
      <c r="J88" s="158">
        <v>38</v>
      </c>
      <c r="K88" s="158">
        <v>43</v>
      </c>
      <c r="L88" s="26">
        <f t="shared" si="0"/>
        <v>7</v>
      </c>
      <c r="M88" s="27">
        <f t="shared" si="1"/>
        <v>555</v>
      </c>
      <c r="N88" s="27">
        <f t="shared" si="2"/>
        <v>298</v>
      </c>
      <c r="O88" s="28">
        <f t="shared" si="3"/>
        <v>53.693693693693689</v>
      </c>
      <c r="P88" s="29" t="str">
        <f t="shared" si="8"/>
        <v>PASS</v>
      </c>
      <c r="Q88" s="248">
        <f t="shared" si="9"/>
        <v>100</v>
      </c>
      <c r="R88" s="269" t="str">
        <f t="shared" si="10"/>
        <v>FAIL: 0  ABSENT: 1</v>
      </c>
      <c r="S88" s="133" t="str">
        <f t="shared" si="11"/>
        <v xml:space="preserve">Urdu, </v>
      </c>
      <c r="T88" s="114"/>
      <c r="U88" s="114"/>
      <c r="W88" s="114"/>
      <c r="AF88" s="114"/>
    </row>
    <row r="89" spans="1:32" ht="15.75" customHeight="1" thickBot="1">
      <c r="A89" s="58">
        <v>83</v>
      </c>
      <c r="B89" s="154">
        <v>99</v>
      </c>
      <c r="C89" s="155" t="s">
        <v>934</v>
      </c>
      <c r="D89" s="156" t="s">
        <v>869</v>
      </c>
      <c r="E89" s="159" t="s">
        <v>865</v>
      </c>
      <c r="F89" s="162">
        <v>14</v>
      </c>
      <c r="G89" s="158">
        <v>50</v>
      </c>
      <c r="H89" s="160" t="s">
        <v>865</v>
      </c>
      <c r="I89" s="161">
        <v>17</v>
      </c>
      <c r="J89" s="161">
        <v>24</v>
      </c>
      <c r="K89" s="161">
        <v>19</v>
      </c>
      <c r="L89" s="26">
        <f t="shared" si="0"/>
        <v>7</v>
      </c>
      <c r="M89" s="27">
        <f t="shared" si="1"/>
        <v>555</v>
      </c>
      <c r="N89" s="27" t="str">
        <f t="shared" si="2"/>
        <v>-</v>
      </c>
      <c r="O89" s="28" t="str">
        <f t="shared" si="3"/>
        <v>-</v>
      </c>
      <c r="P89" s="29" t="str">
        <f t="shared" si="8"/>
        <v>FAIL</v>
      </c>
      <c r="Q89" s="248">
        <f t="shared" si="9"/>
        <v>600</v>
      </c>
      <c r="R89" s="269" t="str">
        <f t="shared" si="10"/>
        <v>FAIL: 4  ABSENT: 2</v>
      </c>
      <c r="S89" s="133" t="str">
        <f t="shared" si="11"/>
        <v xml:space="preserve">Tarjuma,  Islamic Study/Ethics, Urdu, Biology, Chemistry, Physics, </v>
      </c>
      <c r="T89" s="114"/>
      <c r="U89" s="114"/>
      <c r="W89" s="114"/>
      <c r="AF89" s="114"/>
    </row>
    <row r="90" spans="1:32" ht="15.75" customHeight="1" thickBot="1">
      <c r="A90" s="58">
        <v>84</v>
      </c>
      <c r="B90" s="154">
        <v>100</v>
      </c>
      <c r="C90" s="155" t="s">
        <v>935</v>
      </c>
      <c r="D90" s="156" t="s">
        <v>869</v>
      </c>
      <c r="E90" s="157">
        <v>38</v>
      </c>
      <c r="F90" s="157">
        <v>40</v>
      </c>
      <c r="G90" s="158">
        <v>44</v>
      </c>
      <c r="H90" s="158">
        <v>44</v>
      </c>
      <c r="I90" s="161">
        <v>10</v>
      </c>
      <c r="J90" s="158">
        <v>29</v>
      </c>
      <c r="K90" s="161">
        <v>11</v>
      </c>
      <c r="L90" s="26">
        <f t="shared" si="0"/>
        <v>7</v>
      </c>
      <c r="M90" s="27">
        <f t="shared" si="1"/>
        <v>555</v>
      </c>
      <c r="N90" s="27" t="str">
        <f t="shared" si="2"/>
        <v>-</v>
      </c>
      <c r="O90" s="28" t="str">
        <f t="shared" si="3"/>
        <v>-</v>
      </c>
      <c r="P90" s="29" t="str">
        <f t="shared" si="8"/>
        <v>FAIL</v>
      </c>
      <c r="Q90" s="248">
        <f t="shared" si="9"/>
        <v>500</v>
      </c>
      <c r="R90" s="269" t="str">
        <f t="shared" si="10"/>
        <v>FAIL: 3  ABSENT: 0</v>
      </c>
      <c r="S90" s="133" t="str">
        <f t="shared" si="11"/>
        <v xml:space="preserve">Biology, Chemistry, Physics, </v>
      </c>
      <c r="T90" s="114"/>
      <c r="U90" s="114"/>
      <c r="W90" s="114"/>
      <c r="AF90" s="114"/>
    </row>
    <row r="91" spans="1:32" s="111" customFormat="1" ht="15.75" customHeight="1" thickBot="1">
      <c r="A91" s="58">
        <v>85</v>
      </c>
      <c r="B91" s="154">
        <v>101</v>
      </c>
      <c r="C91" s="155" t="s">
        <v>936</v>
      </c>
      <c r="D91" s="156" t="s">
        <v>869</v>
      </c>
      <c r="E91" s="159" t="s">
        <v>865</v>
      </c>
      <c r="F91" s="159" t="s">
        <v>865</v>
      </c>
      <c r="G91" s="160" t="s">
        <v>865</v>
      </c>
      <c r="H91" s="160" t="s">
        <v>865</v>
      </c>
      <c r="I91" s="160" t="s">
        <v>865</v>
      </c>
      <c r="J91" s="160" t="s">
        <v>865</v>
      </c>
      <c r="K91" s="160" t="s">
        <v>865</v>
      </c>
      <c r="L91" s="106">
        <f t="shared" si="0"/>
        <v>7</v>
      </c>
      <c r="M91" s="108">
        <f t="shared" si="1"/>
        <v>555</v>
      </c>
      <c r="N91" s="108" t="str">
        <f t="shared" si="2"/>
        <v>-</v>
      </c>
      <c r="O91" s="109" t="str">
        <f t="shared" si="3"/>
        <v>-</v>
      </c>
      <c r="P91" s="29" t="str">
        <f t="shared" si="8"/>
        <v>ABSENT</v>
      </c>
      <c r="Q91" s="248">
        <f t="shared" si="9"/>
        <v>700</v>
      </c>
      <c r="R91" s="269" t="str">
        <f t="shared" si="10"/>
        <v>FAIL: 0  ABSENT: 7</v>
      </c>
      <c r="S91" s="133" t="str">
        <f t="shared" si="11"/>
        <v xml:space="preserve">Tarjuma,  Islamic Study/Ethics, English, Urdu, Biology, Chemistry, Physics, </v>
      </c>
      <c r="T91" s="114"/>
      <c r="U91" s="114"/>
      <c r="V91" s="114"/>
      <c r="W91" s="114"/>
      <c r="AF91" s="114"/>
    </row>
    <row r="92" spans="1:32" ht="15.75" customHeight="1" thickBot="1">
      <c r="A92" s="58">
        <v>86</v>
      </c>
      <c r="B92" s="154">
        <v>102</v>
      </c>
      <c r="C92" s="155" t="s">
        <v>937</v>
      </c>
      <c r="D92" s="156" t="s">
        <v>869</v>
      </c>
      <c r="E92" s="159" t="s">
        <v>865</v>
      </c>
      <c r="F92" s="159" t="s">
        <v>865</v>
      </c>
      <c r="G92" s="160" t="s">
        <v>865</v>
      </c>
      <c r="H92" s="160" t="s">
        <v>865</v>
      </c>
      <c r="I92" s="160" t="s">
        <v>865</v>
      </c>
      <c r="J92" s="160" t="s">
        <v>865</v>
      </c>
      <c r="K92" s="160" t="s">
        <v>865</v>
      </c>
      <c r="L92" s="26">
        <f t="shared" si="0"/>
        <v>7</v>
      </c>
      <c r="M92" s="27">
        <f t="shared" si="1"/>
        <v>555</v>
      </c>
      <c r="N92" s="27" t="str">
        <f t="shared" si="2"/>
        <v>-</v>
      </c>
      <c r="O92" s="28" t="str">
        <f t="shared" si="3"/>
        <v>-</v>
      </c>
      <c r="P92" s="29" t="str">
        <f t="shared" si="8"/>
        <v>ABSENT</v>
      </c>
      <c r="Q92" s="248">
        <f t="shared" si="9"/>
        <v>700</v>
      </c>
      <c r="R92" s="269" t="str">
        <f t="shared" si="10"/>
        <v>FAIL: 0  ABSENT: 7</v>
      </c>
      <c r="S92" s="133" t="str">
        <f t="shared" si="11"/>
        <v xml:space="preserve">Tarjuma,  Islamic Study/Ethics, English, Urdu, Biology, Chemistry, Physics, </v>
      </c>
      <c r="T92" s="114"/>
      <c r="U92" s="114"/>
      <c r="W92" s="114"/>
      <c r="AF92" s="114"/>
    </row>
    <row r="93" spans="1:32" ht="15.75" customHeight="1" thickBot="1">
      <c r="A93" s="58">
        <v>87</v>
      </c>
      <c r="B93" s="154">
        <v>103</v>
      </c>
      <c r="C93" s="155" t="s">
        <v>938</v>
      </c>
      <c r="D93" s="156" t="s">
        <v>869</v>
      </c>
      <c r="E93" s="159" t="s">
        <v>865</v>
      </c>
      <c r="F93" s="159" t="s">
        <v>865</v>
      </c>
      <c r="G93" s="160" t="s">
        <v>865</v>
      </c>
      <c r="H93" s="160" t="s">
        <v>865</v>
      </c>
      <c r="I93" s="160" t="s">
        <v>865</v>
      </c>
      <c r="J93" s="160" t="s">
        <v>865</v>
      </c>
      <c r="K93" s="160" t="s">
        <v>865</v>
      </c>
      <c r="L93" s="26">
        <f t="shared" si="0"/>
        <v>7</v>
      </c>
      <c r="M93" s="27">
        <f t="shared" si="1"/>
        <v>555</v>
      </c>
      <c r="N93" s="27" t="str">
        <f t="shared" si="2"/>
        <v>-</v>
      </c>
      <c r="O93" s="28" t="str">
        <f t="shared" si="3"/>
        <v>-</v>
      </c>
      <c r="P93" s="29" t="str">
        <f t="shared" si="8"/>
        <v>ABSENT</v>
      </c>
      <c r="Q93" s="248">
        <f t="shared" si="9"/>
        <v>700</v>
      </c>
      <c r="R93" s="269" t="str">
        <f t="shared" si="10"/>
        <v>FAIL: 0  ABSENT: 7</v>
      </c>
      <c r="S93" s="133" t="str">
        <f t="shared" si="11"/>
        <v xml:space="preserve">Tarjuma,  Islamic Study/Ethics, English, Urdu, Biology, Chemistry, Physics, </v>
      </c>
      <c r="T93" s="114"/>
      <c r="U93" s="114"/>
      <c r="W93" s="114"/>
      <c r="AF93" s="114"/>
    </row>
    <row r="94" spans="1:32" ht="15.75" customHeight="1" thickBot="1">
      <c r="A94" s="58">
        <v>88</v>
      </c>
      <c r="B94" s="154">
        <v>104</v>
      </c>
      <c r="C94" s="155" t="s">
        <v>939</v>
      </c>
      <c r="D94" s="156" t="s">
        <v>869</v>
      </c>
      <c r="E94" s="159" t="s">
        <v>865</v>
      </c>
      <c r="F94" s="159" t="s">
        <v>865</v>
      </c>
      <c r="G94" s="160" t="s">
        <v>865</v>
      </c>
      <c r="H94" s="160" t="s">
        <v>865</v>
      </c>
      <c r="I94" s="160" t="s">
        <v>865</v>
      </c>
      <c r="J94" s="160" t="s">
        <v>865</v>
      </c>
      <c r="K94" s="160" t="s">
        <v>865</v>
      </c>
      <c r="L94" s="26">
        <f t="shared" si="0"/>
        <v>7</v>
      </c>
      <c r="M94" s="27">
        <f t="shared" si="1"/>
        <v>555</v>
      </c>
      <c r="N94" s="27" t="str">
        <f t="shared" si="2"/>
        <v>-</v>
      </c>
      <c r="O94" s="28" t="str">
        <f t="shared" si="3"/>
        <v>-</v>
      </c>
      <c r="P94" s="29" t="str">
        <f t="shared" si="8"/>
        <v>ABSENT</v>
      </c>
      <c r="Q94" s="248">
        <f t="shared" si="9"/>
        <v>700</v>
      </c>
      <c r="R94" s="269" t="str">
        <f t="shared" si="10"/>
        <v>FAIL: 0  ABSENT: 7</v>
      </c>
      <c r="S94" s="133" t="str">
        <f t="shared" si="11"/>
        <v xml:space="preserve">Tarjuma,  Islamic Study/Ethics, English, Urdu, Biology, Chemistry, Physics, </v>
      </c>
      <c r="T94" s="114"/>
      <c r="U94" s="114"/>
      <c r="W94" s="114"/>
      <c r="AF94" s="114"/>
    </row>
    <row r="95" spans="1:32" ht="15.75" customHeight="1" thickBot="1">
      <c r="A95" s="58">
        <v>89</v>
      </c>
      <c r="B95" s="154">
        <v>105</v>
      </c>
      <c r="C95" s="155" t="s">
        <v>940</v>
      </c>
      <c r="D95" s="156" t="s">
        <v>869</v>
      </c>
      <c r="E95" s="159" t="s">
        <v>865</v>
      </c>
      <c r="F95" s="159" t="s">
        <v>865</v>
      </c>
      <c r="G95" s="160" t="s">
        <v>865</v>
      </c>
      <c r="H95" s="160" t="s">
        <v>865</v>
      </c>
      <c r="I95" s="160" t="s">
        <v>865</v>
      </c>
      <c r="J95" s="160" t="s">
        <v>865</v>
      </c>
      <c r="K95" s="160" t="s">
        <v>865</v>
      </c>
      <c r="L95" s="26">
        <f t="shared" si="0"/>
        <v>7</v>
      </c>
      <c r="M95" s="27">
        <f t="shared" si="1"/>
        <v>555</v>
      </c>
      <c r="N95" s="27" t="str">
        <f t="shared" si="2"/>
        <v>-</v>
      </c>
      <c r="O95" s="28" t="str">
        <f t="shared" si="3"/>
        <v>-</v>
      </c>
      <c r="P95" s="29" t="str">
        <f t="shared" si="8"/>
        <v>ABSENT</v>
      </c>
      <c r="Q95" s="248">
        <f t="shared" si="9"/>
        <v>700</v>
      </c>
      <c r="R95" s="269" t="str">
        <f t="shared" si="10"/>
        <v>FAIL: 0  ABSENT: 7</v>
      </c>
      <c r="S95" s="133" t="str">
        <f t="shared" si="11"/>
        <v xml:space="preserve">Tarjuma,  Islamic Study/Ethics, English, Urdu, Biology, Chemistry, Physics, </v>
      </c>
      <c r="T95" s="114"/>
      <c r="U95" s="114"/>
      <c r="W95" s="114"/>
      <c r="AF95" s="114"/>
    </row>
    <row r="96" spans="1:32" ht="15.75" customHeight="1" thickBot="1">
      <c r="A96" s="58">
        <v>90</v>
      </c>
      <c r="B96" s="154">
        <v>106</v>
      </c>
      <c r="C96" s="155" t="s">
        <v>941</v>
      </c>
      <c r="D96" s="156" t="s">
        <v>869</v>
      </c>
      <c r="E96" s="157">
        <v>45</v>
      </c>
      <c r="F96" s="157">
        <v>41</v>
      </c>
      <c r="G96" s="158">
        <v>59</v>
      </c>
      <c r="H96" s="158">
        <v>79</v>
      </c>
      <c r="I96" s="158">
        <v>50</v>
      </c>
      <c r="J96" s="158">
        <v>41</v>
      </c>
      <c r="K96" s="158">
        <v>46</v>
      </c>
      <c r="L96" s="26">
        <f t="shared" si="0"/>
        <v>7</v>
      </c>
      <c r="M96" s="27">
        <f t="shared" si="1"/>
        <v>555</v>
      </c>
      <c r="N96" s="27">
        <f t="shared" si="2"/>
        <v>361</v>
      </c>
      <c r="O96" s="28">
        <f t="shared" si="3"/>
        <v>65.045045045045043</v>
      </c>
      <c r="P96" s="29" t="str">
        <f t="shared" si="8"/>
        <v>PASS</v>
      </c>
      <c r="Q96" s="248">
        <f t="shared" si="9"/>
        <v>0</v>
      </c>
      <c r="R96" s="269" t="str">
        <f t="shared" si="10"/>
        <v>PASS</v>
      </c>
      <c r="S96" s="133" t="str">
        <f t="shared" si="11"/>
        <v/>
      </c>
      <c r="T96" s="114"/>
      <c r="U96" s="114"/>
      <c r="W96" s="114"/>
      <c r="AF96" s="114"/>
    </row>
    <row r="97" spans="1:32" ht="15.75" customHeight="1" thickBot="1">
      <c r="A97" s="58">
        <v>91</v>
      </c>
      <c r="B97" s="154">
        <v>107</v>
      </c>
      <c r="C97" s="155" t="s">
        <v>942</v>
      </c>
      <c r="D97" s="156" t="s">
        <v>869</v>
      </c>
      <c r="E97" s="159" t="s">
        <v>865</v>
      </c>
      <c r="F97" s="157">
        <v>21</v>
      </c>
      <c r="G97" s="160" t="s">
        <v>865</v>
      </c>
      <c r="H97" s="160" t="s">
        <v>865</v>
      </c>
      <c r="I97" s="160" t="s">
        <v>865</v>
      </c>
      <c r="J97" s="158">
        <v>28</v>
      </c>
      <c r="K97" s="160" t="s">
        <v>865</v>
      </c>
      <c r="L97" s="26">
        <f t="shared" si="0"/>
        <v>7</v>
      </c>
      <c r="M97" s="27">
        <f t="shared" si="1"/>
        <v>555</v>
      </c>
      <c r="N97" s="27" t="str">
        <f t="shared" si="2"/>
        <v>-</v>
      </c>
      <c r="O97" s="28" t="str">
        <f t="shared" si="3"/>
        <v>-</v>
      </c>
      <c r="P97" s="29" t="str">
        <f t="shared" si="8"/>
        <v>FAIL</v>
      </c>
      <c r="Q97" s="248">
        <f t="shared" si="9"/>
        <v>600</v>
      </c>
      <c r="R97" s="269" t="str">
        <f t="shared" si="10"/>
        <v>FAIL: 1  ABSENT: 5</v>
      </c>
      <c r="S97" s="133" t="str">
        <f t="shared" si="11"/>
        <v xml:space="preserve">Tarjuma, English, Urdu, Biology, Chemistry, Physics, </v>
      </c>
      <c r="T97" s="114"/>
      <c r="U97" s="114"/>
      <c r="W97" s="114"/>
      <c r="AF97" s="114"/>
    </row>
    <row r="98" spans="1:32" ht="15.75" customHeight="1" thickBot="1">
      <c r="A98" s="58">
        <v>92</v>
      </c>
      <c r="B98" s="154">
        <v>108</v>
      </c>
      <c r="C98" s="155" t="s">
        <v>943</v>
      </c>
      <c r="D98" s="156" t="s">
        <v>869</v>
      </c>
      <c r="E98" s="157">
        <v>48</v>
      </c>
      <c r="F98" s="159" t="s">
        <v>865</v>
      </c>
      <c r="G98" s="160" t="s">
        <v>865</v>
      </c>
      <c r="H98" s="160" t="s">
        <v>865</v>
      </c>
      <c r="I98" s="158">
        <v>61</v>
      </c>
      <c r="J98" s="160" t="s">
        <v>865</v>
      </c>
      <c r="K98" s="160" t="s">
        <v>865</v>
      </c>
      <c r="L98" s="26">
        <f t="shared" si="0"/>
        <v>7</v>
      </c>
      <c r="M98" s="27">
        <f t="shared" si="1"/>
        <v>555</v>
      </c>
      <c r="N98" s="27" t="str">
        <f t="shared" si="2"/>
        <v>-</v>
      </c>
      <c r="O98" s="28" t="str">
        <f t="shared" si="3"/>
        <v>-</v>
      </c>
      <c r="P98" s="29" t="str">
        <f t="shared" si="8"/>
        <v>FAIL</v>
      </c>
      <c r="Q98" s="248">
        <f t="shared" si="9"/>
        <v>500</v>
      </c>
      <c r="R98" s="269" t="str">
        <f t="shared" si="10"/>
        <v>FAIL: 0  ABSENT: 5</v>
      </c>
      <c r="S98" s="133" t="str">
        <f t="shared" si="11"/>
        <v xml:space="preserve"> Islamic Study/Ethics, English, Urdu, Chemistry, Physics, </v>
      </c>
      <c r="T98" s="114"/>
      <c r="U98" s="114"/>
      <c r="W98" s="114"/>
      <c r="AF98" s="114"/>
    </row>
    <row r="99" spans="1:32" ht="15.75" customHeight="1" thickBot="1">
      <c r="A99" s="58">
        <v>93</v>
      </c>
      <c r="B99" s="154">
        <v>109</v>
      </c>
      <c r="C99" s="155" t="s">
        <v>209</v>
      </c>
      <c r="D99" s="156" t="s">
        <v>869</v>
      </c>
      <c r="E99" s="157">
        <v>49</v>
      </c>
      <c r="F99" s="157">
        <v>44</v>
      </c>
      <c r="G99" s="158">
        <v>82</v>
      </c>
      <c r="H99" s="158">
        <v>79</v>
      </c>
      <c r="I99" s="160" t="s">
        <v>865</v>
      </c>
      <c r="J99" s="158">
        <v>38</v>
      </c>
      <c r="K99" s="158">
        <v>56</v>
      </c>
      <c r="L99" s="26">
        <f t="shared" si="0"/>
        <v>7</v>
      </c>
      <c r="M99" s="27">
        <f t="shared" si="1"/>
        <v>555</v>
      </c>
      <c r="N99" s="27">
        <f t="shared" si="2"/>
        <v>348</v>
      </c>
      <c r="O99" s="28">
        <f t="shared" si="3"/>
        <v>62.702702702702709</v>
      </c>
      <c r="P99" s="29" t="str">
        <f t="shared" si="8"/>
        <v>PASS</v>
      </c>
      <c r="Q99" s="248">
        <f t="shared" si="9"/>
        <v>100</v>
      </c>
      <c r="R99" s="269" t="str">
        <f t="shared" si="10"/>
        <v>FAIL: 0  ABSENT: 1</v>
      </c>
      <c r="S99" s="133" t="str">
        <f t="shared" si="11"/>
        <v xml:space="preserve">Biology, </v>
      </c>
      <c r="T99" s="114"/>
      <c r="U99" s="114"/>
      <c r="W99" s="114"/>
      <c r="AF99" s="114"/>
    </row>
    <row r="100" spans="1:32" ht="15.75" customHeight="1" thickBot="1">
      <c r="A100" s="58">
        <v>94</v>
      </c>
      <c r="B100" s="154">
        <v>111</v>
      </c>
      <c r="C100" s="155" t="s">
        <v>944</v>
      </c>
      <c r="D100" s="156" t="s">
        <v>869</v>
      </c>
      <c r="E100" s="157">
        <v>46</v>
      </c>
      <c r="F100" s="159" t="s">
        <v>865</v>
      </c>
      <c r="G100" s="158">
        <v>65</v>
      </c>
      <c r="H100" s="158">
        <v>75</v>
      </c>
      <c r="I100" s="158">
        <v>45</v>
      </c>
      <c r="J100" s="158">
        <v>28</v>
      </c>
      <c r="K100" s="161">
        <v>14</v>
      </c>
      <c r="L100" s="26">
        <f t="shared" si="0"/>
        <v>7</v>
      </c>
      <c r="M100" s="27">
        <f t="shared" si="1"/>
        <v>555</v>
      </c>
      <c r="N100" s="27" t="str">
        <f t="shared" si="2"/>
        <v>-</v>
      </c>
      <c r="O100" s="28" t="str">
        <f t="shared" si="3"/>
        <v>-</v>
      </c>
      <c r="P100" s="29" t="str">
        <f t="shared" si="8"/>
        <v>FAIL</v>
      </c>
      <c r="Q100" s="248">
        <f t="shared" si="9"/>
        <v>300</v>
      </c>
      <c r="R100" s="269" t="str">
        <f t="shared" si="10"/>
        <v>FAIL: 2  ABSENT: 1</v>
      </c>
      <c r="S100" s="133" t="str">
        <f t="shared" si="11"/>
        <v xml:space="preserve"> Islamic Study/Ethics, Chemistry, Physics, </v>
      </c>
      <c r="T100" s="114"/>
      <c r="U100" s="114"/>
      <c r="W100" s="114"/>
      <c r="AF100" s="114"/>
    </row>
    <row r="101" spans="1:32" ht="15.75" customHeight="1" thickBot="1">
      <c r="A101" s="58">
        <v>95</v>
      </c>
      <c r="B101" s="154">
        <v>112</v>
      </c>
      <c r="C101" s="155" t="s">
        <v>945</v>
      </c>
      <c r="D101" s="156" t="s">
        <v>869</v>
      </c>
      <c r="E101" s="159" t="s">
        <v>865</v>
      </c>
      <c r="F101" s="157">
        <v>37</v>
      </c>
      <c r="G101" s="160" t="s">
        <v>865</v>
      </c>
      <c r="H101" s="158">
        <v>74</v>
      </c>
      <c r="I101" s="160" t="s">
        <v>865</v>
      </c>
      <c r="J101" s="158">
        <v>42</v>
      </c>
      <c r="K101" s="160" t="s">
        <v>865</v>
      </c>
      <c r="L101" s="26">
        <f t="shared" si="0"/>
        <v>7</v>
      </c>
      <c r="M101" s="27">
        <f t="shared" si="1"/>
        <v>555</v>
      </c>
      <c r="N101" s="27" t="str">
        <f t="shared" si="2"/>
        <v>-</v>
      </c>
      <c r="O101" s="28" t="str">
        <f t="shared" si="3"/>
        <v>-</v>
      </c>
      <c r="P101" s="29" t="str">
        <f t="shared" si="8"/>
        <v>FAIL</v>
      </c>
      <c r="Q101" s="248">
        <f t="shared" si="9"/>
        <v>400</v>
      </c>
      <c r="R101" s="269" t="str">
        <f t="shared" si="10"/>
        <v>FAIL: 0  ABSENT: 4</v>
      </c>
      <c r="S101" s="133" t="str">
        <f t="shared" si="11"/>
        <v xml:space="preserve">Tarjuma, English, Biology, Physics, </v>
      </c>
      <c r="T101" s="114"/>
      <c r="U101" s="114"/>
      <c r="W101" s="114"/>
      <c r="AF101" s="114"/>
    </row>
    <row r="102" spans="1:32" ht="15.75" customHeight="1" thickBot="1">
      <c r="A102" s="58">
        <v>96</v>
      </c>
      <c r="B102" s="154">
        <v>113</v>
      </c>
      <c r="C102" s="155" t="s">
        <v>946</v>
      </c>
      <c r="D102" s="156" t="s">
        <v>869</v>
      </c>
      <c r="E102" s="159" t="s">
        <v>865</v>
      </c>
      <c r="F102" s="159" t="s">
        <v>865</v>
      </c>
      <c r="G102" s="160" t="s">
        <v>865</v>
      </c>
      <c r="H102" s="160" t="s">
        <v>865</v>
      </c>
      <c r="I102" s="160" t="s">
        <v>865</v>
      </c>
      <c r="J102" s="160" t="s">
        <v>865</v>
      </c>
      <c r="K102" s="160" t="s">
        <v>865</v>
      </c>
      <c r="L102" s="26">
        <f t="shared" si="0"/>
        <v>7</v>
      </c>
      <c r="M102" s="27">
        <f t="shared" si="1"/>
        <v>555</v>
      </c>
      <c r="N102" s="27" t="str">
        <f t="shared" si="2"/>
        <v>-</v>
      </c>
      <c r="O102" s="28" t="str">
        <f t="shared" si="3"/>
        <v>-</v>
      </c>
      <c r="P102" s="29" t="str">
        <f t="shared" si="8"/>
        <v>ABSENT</v>
      </c>
      <c r="Q102" s="248">
        <f t="shared" si="9"/>
        <v>700</v>
      </c>
      <c r="R102" s="269" t="str">
        <f t="shared" si="10"/>
        <v>FAIL: 0  ABSENT: 7</v>
      </c>
      <c r="S102" s="133" t="str">
        <f t="shared" si="11"/>
        <v xml:space="preserve">Tarjuma,  Islamic Study/Ethics, English, Urdu, Biology, Chemistry, Physics, </v>
      </c>
      <c r="T102" s="114"/>
      <c r="U102" s="114"/>
      <c r="W102" s="114"/>
      <c r="AF102" s="114"/>
    </row>
    <row r="103" spans="1:32" ht="15.75" customHeight="1" thickBot="1">
      <c r="A103" s="58">
        <v>97</v>
      </c>
      <c r="B103" s="154">
        <v>114</v>
      </c>
      <c r="C103" s="155" t="s">
        <v>947</v>
      </c>
      <c r="D103" s="156" t="s">
        <v>869</v>
      </c>
      <c r="E103" s="157">
        <v>41</v>
      </c>
      <c r="F103" s="157">
        <v>29</v>
      </c>
      <c r="G103" s="158">
        <v>47</v>
      </c>
      <c r="H103" s="158">
        <v>49</v>
      </c>
      <c r="I103" s="161">
        <v>18</v>
      </c>
      <c r="J103" s="161">
        <v>14</v>
      </c>
      <c r="K103" s="161">
        <v>22</v>
      </c>
      <c r="L103" s="26">
        <f t="shared" si="0"/>
        <v>7</v>
      </c>
      <c r="M103" s="27">
        <f t="shared" si="1"/>
        <v>555</v>
      </c>
      <c r="N103" s="27" t="str">
        <f t="shared" si="2"/>
        <v>-</v>
      </c>
      <c r="O103" s="28" t="str">
        <f t="shared" si="3"/>
        <v>-</v>
      </c>
      <c r="P103" s="29" t="str">
        <f t="shared" si="8"/>
        <v>FAIL</v>
      </c>
      <c r="Q103" s="248">
        <f t="shared" si="9"/>
        <v>500</v>
      </c>
      <c r="R103" s="269" t="str">
        <f t="shared" si="10"/>
        <v>FAIL: 3  ABSENT: 0</v>
      </c>
      <c r="S103" s="133" t="str">
        <f t="shared" si="11"/>
        <v xml:space="preserve">Biology, Chemistry, Physics, </v>
      </c>
      <c r="T103" s="114"/>
      <c r="U103" s="114"/>
      <c r="W103" s="114"/>
      <c r="AF103" s="114"/>
    </row>
    <row r="104" spans="1:32" ht="15.75" customHeight="1" thickBot="1">
      <c r="A104" s="58">
        <v>98</v>
      </c>
      <c r="B104" s="154">
        <v>116</v>
      </c>
      <c r="C104" s="155" t="s">
        <v>948</v>
      </c>
      <c r="D104" s="156" t="s">
        <v>869</v>
      </c>
      <c r="E104" s="157">
        <v>31</v>
      </c>
      <c r="F104" s="157">
        <v>28</v>
      </c>
      <c r="G104" s="161">
        <v>15</v>
      </c>
      <c r="H104" s="158">
        <v>59</v>
      </c>
      <c r="I104" s="161">
        <v>2</v>
      </c>
      <c r="J104" s="161">
        <v>13</v>
      </c>
      <c r="K104" s="161">
        <v>8</v>
      </c>
      <c r="L104" s="26">
        <f t="shared" si="0"/>
        <v>7</v>
      </c>
      <c r="M104" s="27">
        <f t="shared" si="1"/>
        <v>555</v>
      </c>
      <c r="N104" s="27" t="str">
        <f t="shared" si="2"/>
        <v>-</v>
      </c>
      <c r="O104" s="28" t="str">
        <f t="shared" si="3"/>
        <v>-</v>
      </c>
      <c r="P104" s="29" t="str">
        <f t="shared" si="8"/>
        <v>FAIL</v>
      </c>
      <c r="Q104" s="248">
        <f t="shared" si="9"/>
        <v>500</v>
      </c>
      <c r="R104" s="269" t="str">
        <f t="shared" si="10"/>
        <v>FAIL: 4  ABSENT: 0</v>
      </c>
      <c r="S104" s="133" t="str">
        <f t="shared" si="11"/>
        <v xml:space="preserve">English, Biology, Chemistry, Physics, </v>
      </c>
      <c r="T104" s="114"/>
      <c r="U104" s="114"/>
      <c r="W104" s="114"/>
      <c r="AF104" s="114"/>
    </row>
    <row r="105" spans="1:32" ht="15.75" customHeight="1" thickBot="1">
      <c r="A105" s="58">
        <v>99</v>
      </c>
      <c r="B105" s="154">
        <v>117</v>
      </c>
      <c r="C105" s="155" t="s">
        <v>949</v>
      </c>
      <c r="D105" s="156" t="s">
        <v>869</v>
      </c>
      <c r="E105" s="157">
        <v>47</v>
      </c>
      <c r="F105" s="157">
        <v>46</v>
      </c>
      <c r="G105" s="158">
        <v>74</v>
      </c>
      <c r="H105" s="158">
        <v>79</v>
      </c>
      <c r="I105" s="158">
        <v>69</v>
      </c>
      <c r="J105" s="158">
        <v>40</v>
      </c>
      <c r="K105" s="158">
        <v>50</v>
      </c>
      <c r="L105" s="26">
        <f t="shared" si="0"/>
        <v>7</v>
      </c>
      <c r="M105" s="27">
        <f t="shared" si="1"/>
        <v>555</v>
      </c>
      <c r="N105" s="27">
        <f t="shared" si="2"/>
        <v>405</v>
      </c>
      <c r="O105" s="28">
        <f t="shared" si="3"/>
        <v>72.972972972972968</v>
      </c>
      <c r="P105" s="29" t="str">
        <f t="shared" si="8"/>
        <v>PASS</v>
      </c>
      <c r="Q105" s="248">
        <f t="shared" si="9"/>
        <v>0</v>
      </c>
      <c r="R105" s="269" t="str">
        <f t="shared" si="10"/>
        <v>PASS</v>
      </c>
      <c r="S105" s="133" t="str">
        <f t="shared" si="11"/>
        <v/>
      </c>
      <c r="T105" s="114"/>
      <c r="U105" s="114"/>
      <c r="W105" s="114"/>
      <c r="AF105" s="114"/>
    </row>
    <row r="106" spans="1:32" ht="15.75" customHeight="1" thickBot="1">
      <c r="A106" s="58">
        <v>100</v>
      </c>
      <c r="B106" s="154">
        <v>118</v>
      </c>
      <c r="C106" s="155" t="s">
        <v>950</v>
      </c>
      <c r="D106" s="156" t="s">
        <v>869</v>
      </c>
      <c r="E106" s="157">
        <v>48</v>
      </c>
      <c r="F106" s="157">
        <v>29</v>
      </c>
      <c r="G106" s="158">
        <v>54</v>
      </c>
      <c r="H106" s="158">
        <v>66</v>
      </c>
      <c r="I106" s="161">
        <v>24</v>
      </c>
      <c r="J106" s="158">
        <v>40</v>
      </c>
      <c r="K106" s="158">
        <v>35</v>
      </c>
      <c r="L106" s="26">
        <f t="shared" si="0"/>
        <v>7</v>
      </c>
      <c r="M106" s="27">
        <f t="shared" si="1"/>
        <v>555</v>
      </c>
      <c r="N106" s="27">
        <f t="shared" si="2"/>
        <v>296</v>
      </c>
      <c r="O106" s="28">
        <f t="shared" si="3"/>
        <v>53.333333333333336</v>
      </c>
      <c r="P106" s="29" t="str">
        <f t="shared" si="8"/>
        <v>PASS</v>
      </c>
      <c r="Q106" s="248">
        <f t="shared" si="9"/>
        <v>100</v>
      </c>
      <c r="R106" s="269" t="str">
        <f t="shared" si="10"/>
        <v>FAIL: 1  ABSENT: 0</v>
      </c>
      <c r="S106" s="133" t="str">
        <f t="shared" si="11"/>
        <v xml:space="preserve">Biology, </v>
      </c>
      <c r="T106" s="114"/>
      <c r="U106" s="114"/>
      <c r="W106" s="114"/>
      <c r="AF106" s="114"/>
    </row>
    <row r="107" spans="1:32" ht="15.75" customHeight="1" thickBot="1">
      <c r="A107" s="58">
        <v>101</v>
      </c>
      <c r="B107" s="154">
        <v>119</v>
      </c>
      <c r="C107" s="155" t="s">
        <v>951</v>
      </c>
      <c r="D107" s="156" t="s">
        <v>869</v>
      </c>
      <c r="E107" s="157">
        <v>49</v>
      </c>
      <c r="F107" s="157">
        <v>48</v>
      </c>
      <c r="G107" s="158">
        <v>81</v>
      </c>
      <c r="H107" s="158">
        <v>90</v>
      </c>
      <c r="I107" s="158">
        <v>36</v>
      </c>
      <c r="J107" s="158">
        <v>46</v>
      </c>
      <c r="K107" s="158">
        <v>40</v>
      </c>
      <c r="L107" s="26">
        <f t="shared" si="0"/>
        <v>7</v>
      </c>
      <c r="M107" s="27">
        <f t="shared" si="1"/>
        <v>555</v>
      </c>
      <c r="N107" s="27">
        <f t="shared" si="2"/>
        <v>390</v>
      </c>
      <c r="O107" s="28">
        <f t="shared" si="3"/>
        <v>70.270270270270274</v>
      </c>
      <c r="P107" s="29" t="str">
        <f t="shared" si="8"/>
        <v>PASS</v>
      </c>
      <c r="Q107" s="248">
        <f t="shared" si="9"/>
        <v>0</v>
      </c>
      <c r="R107" s="269" t="str">
        <f t="shared" si="10"/>
        <v>PASS</v>
      </c>
      <c r="S107" s="133" t="str">
        <f t="shared" si="11"/>
        <v/>
      </c>
      <c r="T107" s="114"/>
      <c r="U107" s="114"/>
      <c r="W107" s="114"/>
      <c r="AF107" s="114"/>
    </row>
    <row r="108" spans="1:32" ht="15.75" customHeight="1" thickBot="1">
      <c r="A108" s="58">
        <v>102</v>
      </c>
      <c r="B108" s="154">
        <v>121</v>
      </c>
      <c r="C108" s="155" t="s">
        <v>952</v>
      </c>
      <c r="D108" s="156" t="s">
        <v>869</v>
      </c>
      <c r="E108" s="157">
        <v>48</v>
      </c>
      <c r="F108" s="157">
        <v>46</v>
      </c>
      <c r="G108" s="158">
        <v>82</v>
      </c>
      <c r="H108" s="158">
        <v>89</v>
      </c>
      <c r="I108" s="158">
        <v>74</v>
      </c>
      <c r="J108" s="158">
        <v>62</v>
      </c>
      <c r="K108" s="158">
        <v>78</v>
      </c>
      <c r="L108" s="26">
        <f t="shared" si="0"/>
        <v>7</v>
      </c>
      <c r="M108" s="27">
        <f t="shared" si="1"/>
        <v>555</v>
      </c>
      <c r="N108" s="27">
        <f t="shared" si="2"/>
        <v>479</v>
      </c>
      <c r="O108" s="28">
        <f t="shared" si="3"/>
        <v>86.306306306306297</v>
      </c>
      <c r="P108" s="29" t="str">
        <f t="shared" si="8"/>
        <v>PASS</v>
      </c>
      <c r="Q108" s="248">
        <f t="shared" si="9"/>
        <v>0</v>
      </c>
      <c r="R108" s="269" t="str">
        <f t="shared" si="10"/>
        <v>PASS</v>
      </c>
      <c r="S108" s="133" t="str">
        <f t="shared" si="11"/>
        <v/>
      </c>
      <c r="T108" s="114"/>
      <c r="U108" s="114"/>
      <c r="W108" s="114"/>
      <c r="AF108" s="114"/>
    </row>
    <row r="109" spans="1:32" ht="15.75" customHeight="1" thickBot="1">
      <c r="A109" s="58">
        <v>103</v>
      </c>
      <c r="B109" s="154">
        <v>122</v>
      </c>
      <c r="C109" s="155" t="s">
        <v>953</v>
      </c>
      <c r="D109" s="156" t="s">
        <v>869</v>
      </c>
      <c r="E109" s="159" t="s">
        <v>865</v>
      </c>
      <c r="F109" s="157">
        <v>37</v>
      </c>
      <c r="G109" s="160" t="s">
        <v>865</v>
      </c>
      <c r="H109" s="158">
        <v>62</v>
      </c>
      <c r="I109" s="158">
        <v>55</v>
      </c>
      <c r="J109" s="158">
        <v>46</v>
      </c>
      <c r="K109" s="158">
        <v>74</v>
      </c>
      <c r="L109" s="26">
        <f t="shared" si="0"/>
        <v>7</v>
      </c>
      <c r="M109" s="27">
        <f t="shared" si="1"/>
        <v>555</v>
      </c>
      <c r="N109" s="27" t="str">
        <f t="shared" si="2"/>
        <v>-</v>
      </c>
      <c r="O109" s="28" t="str">
        <f t="shared" si="3"/>
        <v>-</v>
      </c>
      <c r="P109" s="29" t="str">
        <f t="shared" si="8"/>
        <v>FAIL</v>
      </c>
      <c r="Q109" s="248">
        <f t="shared" si="9"/>
        <v>200</v>
      </c>
      <c r="R109" s="269" t="str">
        <f t="shared" si="10"/>
        <v>FAIL: 0  ABSENT: 2</v>
      </c>
      <c r="S109" s="133" t="str">
        <f t="shared" si="11"/>
        <v xml:space="preserve">Tarjuma, English, </v>
      </c>
      <c r="T109" s="114"/>
      <c r="U109" s="114"/>
      <c r="W109" s="114"/>
      <c r="AF109" s="114"/>
    </row>
    <row r="110" spans="1:32" ht="15.75" customHeight="1" thickBot="1">
      <c r="A110" s="58">
        <v>104</v>
      </c>
      <c r="B110" s="154">
        <v>123</v>
      </c>
      <c r="C110" s="155" t="s">
        <v>954</v>
      </c>
      <c r="D110" s="156" t="s">
        <v>869</v>
      </c>
      <c r="E110" s="157">
        <v>48</v>
      </c>
      <c r="F110" s="157">
        <v>46</v>
      </c>
      <c r="G110" s="158">
        <v>90</v>
      </c>
      <c r="H110" s="158">
        <v>88</v>
      </c>
      <c r="I110" s="158">
        <v>66</v>
      </c>
      <c r="J110" s="158">
        <v>68</v>
      </c>
      <c r="K110" s="158">
        <v>39</v>
      </c>
      <c r="L110" s="26">
        <f t="shared" si="0"/>
        <v>7</v>
      </c>
      <c r="M110" s="27">
        <f t="shared" si="1"/>
        <v>555</v>
      </c>
      <c r="N110" s="27">
        <f t="shared" si="2"/>
        <v>445</v>
      </c>
      <c r="O110" s="28">
        <f t="shared" si="3"/>
        <v>80.180180180180187</v>
      </c>
      <c r="P110" s="29" t="str">
        <f t="shared" si="8"/>
        <v>PASS</v>
      </c>
      <c r="Q110" s="248">
        <f t="shared" si="9"/>
        <v>0</v>
      </c>
      <c r="R110" s="269" t="str">
        <f t="shared" si="10"/>
        <v>PASS</v>
      </c>
      <c r="S110" s="133" t="str">
        <f t="shared" si="11"/>
        <v/>
      </c>
      <c r="T110" s="114"/>
      <c r="U110" s="114"/>
      <c r="W110" s="114"/>
      <c r="AF110" s="114"/>
    </row>
    <row r="111" spans="1:32" ht="15.75" customHeight="1" thickBot="1">
      <c r="A111" s="58">
        <v>105</v>
      </c>
      <c r="B111" s="154">
        <v>124</v>
      </c>
      <c r="C111" s="155" t="s">
        <v>955</v>
      </c>
      <c r="D111" s="156" t="s">
        <v>869</v>
      </c>
      <c r="E111" s="157">
        <v>21</v>
      </c>
      <c r="F111" s="157">
        <v>30</v>
      </c>
      <c r="G111" s="158">
        <v>70</v>
      </c>
      <c r="H111" s="158">
        <v>45</v>
      </c>
      <c r="I111" s="161">
        <v>17</v>
      </c>
      <c r="J111" s="160" t="s">
        <v>865</v>
      </c>
      <c r="K111" s="161">
        <v>21</v>
      </c>
      <c r="L111" s="26">
        <f t="shared" si="0"/>
        <v>7</v>
      </c>
      <c r="M111" s="27">
        <f t="shared" si="1"/>
        <v>555</v>
      </c>
      <c r="N111" s="27" t="str">
        <f t="shared" si="2"/>
        <v>-</v>
      </c>
      <c r="O111" s="28" t="str">
        <f t="shared" si="3"/>
        <v>-</v>
      </c>
      <c r="P111" s="29" t="str">
        <f t="shared" si="8"/>
        <v>FAIL</v>
      </c>
      <c r="Q111" s="248">
        <f t="shared" si="9"/>
        <v>300</v>
      </c>
      <c r="R111" s="269" t="str">
        <f t="shared" si="10"/>
        <v>FAIL: 2  ABSENT: 1</v>
      </c>
      <c r="S111" s="133" t="str">
        <f t="shared" si="11"/>
        <v xml:space="preserve">Biology, Chemistry, Physics, </v>
      </c>
      <c r="T111" s="114"/>
      <c r="U111" s="114"/>
      <c r="W111" s="114"/>
      <c r="AF111" s="114"/>
    </row>
    <row r="112" spans="1:32" s="111" customFormat="1" ht="15.75" customHeight="1" thickBot="1">
      <c r="A112" s="58">
        <v>106</v>
      </c>
      <c r="B112" s="154">
        <v>126</v>
      </c>
      <c r="C112" s="155" t="s">
        <v>956</v>
      </c>
      <c r="D112" s="156" t="s">
        <v>869</v>
      </c>
      <c r="E112" s="157">
        <v>46</v>
      </c>
      <c r="F112" s="157">
        <v>48</v>
      </c>
      <c r="G112" s="158">
        <v>56</v>
      </c>
      <c r="H112" s="158">
        <v>79</v>
      </c>
      <c r="I112" s="158">
        <v>64</v>
      </c>
      <c r="J112" s="158">
        <v>51</v>
      </c>
      <c r="K112" s="158">
        <v>52</v>
      </c>
      <c r="L112" s="106">
        <f t="shared" si="0"/>
        <v>7</v>
      </c>
      <c r="M112" s="108">
        <f t="shared" si="1"/>
        <v>555</v>
      </c>
      <c r="N112" s="108">
        <f t="shared" si="2"/>
        <v>396</v>
      </c>
      <c r="O112" s="109">
        <f t="shared" si="3"/>
        <v>71.351351351351354</v>
      </c>
      <c r="P112" s="29" t="str">
        <f t="shared" si="8"/>
        <v>PASS</v>
      </c>
      <c r="Q112" s="248">
        <f t="shared" si="9"/>
        <v>0</v>
      </c>
      <c r="R112" s="269" t="str">
        <f t="shared" si="10"/>
        <v>PASS</v>
      </c>
      <c r="S112" s="133" t="str">
        <f t="shared" si="11"/>
        <v/>
      </c>
      <c r="T112" s="114"/>
      <c r="U112" s="114"/>
      <c r="V112" s="114"/>
      <c r="W112" s="114"/>
      <c r="AF112" s="114"/>
    </row>
    <row r="113" spans="1:32" ht="15.75" customHeight="1" thickBot="1">
      <c r="A113" s="58">
        <v>107</v>
      </c>
      <c r="B113" s="154">
        <v>128</v>
      </c>
      <c r="C113" s="155" t="s">
        <v>957</v>
      </c>
      <c r="D113" s="156" t="s">
        <v>869</v>
      </c>
      <c r="E113" s="157">
        <v>37</v>
      </c>
      <c r="F113" s="157">
        <v>37</v>
      </c>
      <c r="G113" s="158">
        <v>43</v>
      </c>
      <c r="H113" s="158">
        <v>75</v>
      </c>
      <c r="I113" s="161">
        <v>14</v>
      </c>
      <c r="J113" s="158">
        <v>30</v>
      </c>
      <c r="K113" s="161">
        <v>20</v>
      </c>
      <c r="L113" s="26">
        <f t="shared" si="0"/>
        <v>7</v>
      </c>
      <c r="M113" s="27">
        <f t="shared" si="1"/>
        <v>555</v>
      </c>
      <c r="N113" s="27" t="str">
        <f t="shared" si="2"/>
        <v>-</v>
      </c>
      <c r="O113" s="28" t="str">
        <f t="shared" si="3"/>
        <v>-</v>
      </c>
      <c r="P113" s="29" t="str">
        <f t="shared" si="8"/>
        <v>FAIL</v>
      </c>
      <c r="Q113" s="248">
        <f t="shared" si="9"/>
        <v>500</v>
      </c>
      <c r="R113" s="269" t="str">
        <f t="shared" si="10"/>
        <v>FAIL: 3  ABSENT: 0</v>
      </c>
      <c r="S113" s="133" t="str">
        <f t="shared" si="11"/>
        <v xml:space="preserve">Biology, Chemistry, Physics, </v>
      </c>
      <c r="T113" s="114"/>
      <c r="U113" s="114"/>
      <c r="W113" s="114"/>
      <c r="AF113" s="114"/>
    </row>
    <row r="114" spans="1:32" ht="15.75" customHeight="1" thickBot="1">
      <c r="A114" s="58">
        <v>108</v>
      </c>
      <c r="B114" s="154">
        <v>129</v>
      </c>
      <c r="C114" s="155" t="s">
        <v>958</v>
      </c>
      <c r="D114" s="156" t="s">
        <v>869</v>
      </c>
      <c r="E114" s="159" t="s">
        <v>865</v>
      </c>
      <c r="F114" s="159" t="s">
        <v>865</v>
      </c>
      <c r="G114" s="160" t="s">
        <v>865</v>
      </c>
      <c r="H114" s="160" t="s">
        <v>865</v>
      </c>
      <c r="I114" s="160" t="s">
        <v>865</v>
      </c>
      <c r="J114" s="160" t="s">
        <v>865</v>
      </c>
      <c r="K114" s="160" t="s">
        <v>865</v>
      </c>
      <c r="L114" s="26">
        <f t="shared" si="0"/>
        <v>7</v>
      </c>
      <c r="M114" s="27">
        <f t="shared" si="1"/>
        <v>555</v>
      </c>
      <c r="N114" s="27" t="str">
        <f t="shared" si="2"/>
        <v>-</v>
      </c>
      <c r="O114" s="28" t="str">
        <f t="shared" si="3"/>
        <v>-</v>
      </c>
      <c r="P114" s="29" t="str">
        <f t="shared" si="8"/>
        <v>ABSENT</v>
      </c>
      <c r="Q114" s="248">
        <f t="shared" si="9"/>
        <v>700</v>
      </c>
      <c r="R114" s="269" t="str">
        <f t="shared" si="10"/>
        <v>FAIL: 0  ABSENT: 7</v>
      </c>
      <c r="S114" s="133" t="str">
        <f t="shared" si="11"/>
        <v xml:space="preserve">Tarjuma,  Islamic Study/Ethics, English, Urdu, Biology, Chemistry, Physics, </v>
      </c>
      <c r="T114" s="114"/>
      <c r="U114" s="114"/>
      <c r="W114" s="114"/>
      <c r="AF114" s="114"/>
    </row>
    <row r="115" spans="1:32" ht="15.75" customHeight="1" thickBot="1">
      <c r="A115" s="58">
        <v>109</v>
      </c>
      <c r="B115" s="154">
        <v>130</v>
      </c>
      <c r="C115" s="155" t="s">
        <v>188</v>
      </c>
      <c r="D115" s="156" t="s">
        <v>869</v>
      </c>
      <c r="E115" s="159" t="s">
        <v>865</v>
      </c>
      <c r="F115" s="159" t="s">
        <v>865</v>
      </c>
      <c r="G115" s="160" t="s">
        <v>865</v>
      </c>
      <c r="H115" s="160" t="s">
        <v>865</v>
      </c>
      <c r="I115" s="160" t="s">
        <v>865</v>
      </c>
      <c r="J115" s="160" t="s">
        <v>865</v>
      </c>
      <c r="K115" s="160" t="s">
        <v>865</v>
      </c>
      <c r="L115" s="26">
        <f t="shared" si="0"/>
        <v>7</v>
      </c>
      <c r="M115" s="27">
        <f t="shared" si="1"/>
        <v>555</v>
      </c>
      <c r="N115" s="27" t="str">
        <f t="shared" si="2"/>
        <v>-</v>
      </c>
      <c r="O115" s="28" t="str">
        <f t="shared" si="3"/>
        <v>-</v>
      </c>
      <c r="P115" s="29" t="str">
        <f t="shared" si="8"/>
        <v>ABSENT</v>
      </c>
      <c r="Q115" s="248">
        <f t="shared" si="9"/>
        <v>700</v>
      </c>
      <c r="R115" s="269" t="str">
        <f t="shared" si="10"/>
        <v>FAIL: 0  ABSENT: 7</v>
      </c>
      <c r="S115" s="133" t="str">
        <f t="shared" si="11"/>
        <v xml:space="preserve">Tarjuma,  Islamic Study/Ethics, English, Urdu, Biology, Chemistry, Physics, </v>
      </c>
      <c r="T115" s="114"/>
      <c r="U115" s="114"/>
      <c r="W115" s="114"/>
      <c r="AF115" s="114"/>
    </row>
    <row r="116" spans="1:32" ht="15.75" customHeight="1" thickBot="1">
      <c r="A116" s="58">
        <v>110</v>
      </c>
      <c r="B116" s="154">
        <v>131</v>
      </c>
      <c r="C116" s="155" t="s">
        <v>25</v>
      </c>
      <c r="D116" s="156" t="s">
        <v>869</v>
      </c>
      <c r="E116" s="157">
        <v>47</v>
      </c>
      <c r="F116" s="157">
        <v>33</v>
      </c>
      <c r="G116" s="158">
        <v>63</v>
      </c>
      <c r="H116" s="158">
        <v>79</v>
      </c>
      <c r="I116" s="158">
        <v>38</v>
      </c>
      <c r="J116" s="161">
        <v>25</v>
      </c>
      <c r="K116" s="158">
        <v>32</v>
      </c>
      <c r="L116" s="26">
        <f t="shared" si="0"/>
        <v>7</v>
      </c>
      <c r="M116" s="27">
        <f t="shared" si="1"/>
        <v>555</v>
      </c>
      <c r="N116" s="27" t="str">
        <f t="shared" si="2"/>
        <v>-</v>
      </c>
      <c r="O116" s="28" t="str">
        <f t="shared" si="3"/>
        <v>-</v>
      </c>
      <c r="P116" s="29" t="str">
        <f t="shared" si="8"/>
        <v>FAIL</v>
      </c>
      <c r="Q116" s="248">
        <f t="shared" si="9"/>
        <v>200</v>
      </c>
      <c r="R116" s="269" t="str">
        <f t="shared" si="10"/>
        <v>FAIL: 2  ABSENT: 0</v>
      </c>
      <c r="S116" s="133" t="str">
        <f t="shared" si="11"/>
        <v xml:space="preserve">Chemistry, Physics, </v>
      </c>
      <c r="T116" s="114"/>
      <c r="U116" s="114"/>
      <c r="W116" s="114"/>
      <c r="AF116" s="114"/>
    </row>
    <row r="117" spans="1:32" ht="15.75" customHeight="1" thickBot="1">
      <c r="A117" s="58">
        <v>111</v>
      </c>
      <c r="B117" s="154">
        <v>132</v>
      </c>
      <c r="C117" s="155" t="s">
        <v>959</v>
      </c>
      <c r="D117" s="156" t="s">
        <v>869</v>
      </c>
      <c r="E117" s="159" t="s">
        <v>865</v>
      </c>
      <c r="F117" s="157">
        <v>38</v>
      </c>
      <c r="G117" s="160" t="s">
        <v>865</v>
      </c>
      <c r="H117" s="160" t="s">
        <v>865</v>
      </c>
      <c r="I117" s="160" t="s">
        <v>865</v>
      </c>
      <c r="J117" s="160" t="s">
        <v>865</v>
      </c>
      <c r="K117" s="160" t="s">
        <v>865</v>
      </c>
      <c r="L117" s="26">
        <f t="shared" si="0"/>
        <v>7</v>
      </c>
      <c r="M117" s="27">
        <f t="shared" si="1"/>
        <v>555</v>
      </c>
      <c r="N117" s="27" t="str">
        <f t="shared" si="2"/>
        <v>-</v>
      </c>
      <c r="O117" s="28" t="str">
        <f t="shared" si="3"/>
        <v>-</v>
      </c>
      <c r="P117" s="29" t="str">
        <f t="shared" si="8"/>
        <v>FAIL</v>
      </c>
      <c r="Q117" s="248">
        <f t="shared" si="9"/>
        <v>600</v>
      </c>
      <c r="R117" s="269" t="str">
        <f t="shared" si="10"/>
        <v>FAIL: 0  ABSENT: 6</v>
      </c>
      <c r="S117" s="133" t="str">
        <f t="shared" si="11"/>
        <v xml:space="preserve">Tarjuma, English, Urdu, Biology, Chemistry, Physics, </v>
      </c>
      <c r="T117" s="114"/>
      <c r="U117" s="114"/>
      <c r="W117" s="114"/>
      <c r="AF117" s="114"/>
    </row>
    <row r="118" spans="1:32" ht="15.75" customHeight="1" thickBot="1">
      <c r="A118" s="58">
        <v>112</v>
      </c>
      <c r="B118" s="154">
        <v>133</v>
      </c>
      <c r="C118" s="155" t="s">
        <v>960</v>
      </c>
      <c r="D118" s="156" t="s">
        <v>869</v>
      </c>
      <c r="E118" s="157">
        <v>43</v>
      </c>
      <c r="F118" s="157">
        <v>47</v>
      </c>
      <c r="G118" s="160" t="s">
        <v>865</v>
      </c>
      <c r="H118" s="158">
        <v>81</v>
      </c>
      <c r="I118" s="160" t="s">
        <v>865</v>
      </c>
      <c r="J118" s="158">
        <v>61</v>
      </c>
      <c r="K118" s="158">
        <v>61</v>
      </c>
      <c r="L118" s="26">
        <f t="shared" si="0"/>
        <v>7</v>
      </c>
      <c r="M118" s="27">
        <f t="shared" si="1"/>
        <v>555</v>
      </c>
      <c r="N118" s="27" t="str">
        <f t="shared" si="2"/>
        <v>-</v>
      </c>
      <c r="O118" s="28" t="str">
        <f t="shared" si="3"/>
        <v>-</v>
      </c>
      <c r="P118" s="29" t="str">
        <f t="shared" si="8"/>
        <v>FAIL</v>
      </c>
      <c r="Q118" s="248">
        <f t="shared" si="9"/>
        <v>200</v>
      </c>
      <c r="R118" s="269" t="str">
        <f t="shared" si="10"/>
        <v>FAIL: 0  ABSENT: 2</v>
      </c>
      <c r="S118" s="133" t="str">
        <f t="shared" si="11"/>
        <v xml:space="preserve">English, Biology, </v>
      </c>
      <c r="T118" s="114"/>
      <c r="U118" s="114"/>
      <c r="W118" s="114"/>
      <c r="AF118" s="114"/>
    </row>
    <row r="119" spans="1:32" ht="15.75" customHeight="1" thickBot="1">
      <c r="A119" s="58">
        <v>113</v>
      </c>
      <c r="B119" s="154">
        <v>135</v>
      </c>
      <c r="C119" s="155" t="s">
        <v>961</v>
      </c>
      <c r="D119" s="156" t="s">
        <v>869</v>
      </c>
      <c r="E119" s="157">
        <v>46</v>
      </c>
      <c r="F119" s="157">
        <v>41</v>
      </c>
      <c r="G119" s="158">
        <v>62</v>
      </c>
      <c r="H119" s="158">
        <v>84</v>
      </c>
      <c r="I119" s="158">
        <v>32</v>
      </c>
      <c r="J119" s="161">
        <v>16</v>
      </c>
      <c r="K119" s="161">
        <v>14</v>
      </c>
      <c r="L119" s="26">
        <f t="shared" si="0"/>
        <v>7</v>
      </c>
      <c r="M119" s="27">
        <f t="shared" si="1"/>
        <v>555</v>
      </c>
      <c r="N119" s="27" t="str">
        <f t="shared" si="2"/>
        <v>-</v>
      </c>
      <c r="O119" s="28" t="str">
        <f t="shared" si="3"/>
        <v>-</v>
      </c>
      <c r="P119" s="29" t="str">
        <f t="shared" si="8"/>
        <v>FAIL</v>
      </c>
      <c r="Q119" s="248">
        <f t="shared" si="9"/>
        <v>500</v>
      </c>
      <c r="R119" s="269" t="str">
        <f t="shared" si="10"/>
        <v>FAIL: 3  ABSENT: 0</v>
      </c>
      <c r="S119" s="133" t="str">
        <f t="shared" si="11"/>
        <v xml:space="preserve">Biology, Chemistry, Physics, </v>
      </c>
      <c r="T119" s="114"/>
      <c r="U119" s="114"/>
      <c r="W119" s="114"/>
      <c r="AF119" s="114"/>
    </row>
    <row r="120" spans="1:32" ht="15.75" customHeight="1" thickBot="1">
      <c r="A120" s="58">
        <v>114</v>
      </c>
      <c r="B120" s="154">
        <v>136</v>
      </c>
      <c r="C120" s="155" t="s">
        <v>962</v>
      </c>
      <c r="D120" s="156" t="s">
        <v>869</v>
      </c>
      <c r="E120" s="157">
        <v>45</v>
      </c>
      <c r="F120" s="157">
        <v>37</v>
      </c>
      <c r="G120" s="158">
        <v>52</v>
      </c>
      <c r="H120" s="158">
        <v>51</v>
      </c>
      <c r="I120" s="161">
        <v>15</v>
      </c>
      <c r="J120" s="161">
        <v>24</v>
      </c>
      <c r="K120" s="161">
        <v>16</v>
      </c>
      <c r="L120" s="26">
        <f t="shared" si="0"/>
        <v>7</v>
      </c>
      <c r="M120" s="27">
        <f t="shared" si="1"/>
        <v>555</v>
      </c>
      <c r="N120" s="27" t="str">
        <f t="shared" si="2"/>
        <v>-</v>
      </c>
      <c r="O120" s="28" t="str">
        <f t="shared" si="3"/>
        <v>-</v>
      </c>
      <c r="P120" s="29" t="str">
        <f t="shared" si="8"/>
        <v>FAIL</v>
      </c>
      <c r="Q120" s="248">
        <f t="shared" si="9"/>
        <v>500</v>
      </c>
      <c r="R120" s="269" t="str">
        <f t="shared" si="10"/>
        <v>FAIL: 3  ABSENT: 0</v>
      </c>
      <c r="S120" s="133" t="str">
        <f t="shared" si="11"/>
        <v xml:space="preserve">Biology, Chemistry, Physics, </v>
      </c>
      <c r="T120" s="114"/>
      <c r="U120" s="114"/>
      <c r="W120" s="114"/>
      <c r="AF120" s="114"/>
    </row>
    <row r="121" spans="1:32" ht="15.75" customHeight="1" thickBot="1">
      <c r="A121" s="58">
        <v>115</v>
      </c>
      <c r="B121" s="154">
        <v>138</v>
      </c>
      <c r="C121" s="155" t="s">
        <v>963</v>
      </c>
      <c r="D121" s="156" t="s">
        <v>869</v>
      </c>
      <c r="E121" s="157">
        <v>40</v>
      </c>
      <c r="F121" s="157">
        <v>43</v>
      </c>
      <c r="G121" s="158">
        <v>70</v>
      </c>
      <c r="H121" s="158">
        <v>84</v>
      </c>
      <c r="I121" s="158">
        <v>57</v>
      </c>
      <c r="J121" s="161">
        <v>27</v>
      </c>
      <c r="K121" s="158">
        <v>34</v>
      </c>
      <c r="L121" s="26">
        <f t="shared" si="0"/>
        <v>7</v>
      </c>
      <c r="M121" s="27">
        <f t="shared" si="1"/>
        <v>555</v>
      </c>
      <c r="N121" s="27">
        <f t="shared" si="2"/>
        <v>355</v>
      </c>
      <c r="O121" s="28">
        <f t="shared" si="3"/>
        <v>63.963963963963963</v>
      </c>
      <c r="P121" s="29" t="str">
        <f t="shared" si="8"/>
        <v>PASS</v>
      </c>
      <c r="Q121" s="248">
        <f t="shared" si="9"/>
        <v>100</v>
      </c>
      <c r="R121" s="269" t="str">
        <f t="shared" si="10"/>
        <v>FAIL: 1  ABSENT: 0</v>
      </c>
      <c r="S121" s="133" t="str">
        <f t="shared" si="11"/>
        <v xml:space="preserve">Chemistry, </v>
      </c>
      <c r="T121" s="114"/>
      <c r="U121" s="114"/>
      <c r="W121" s="114"/>
      <c r="AF121" s="114"/>
    </row>
    <row r="122" spans="1:32" ht="15.75" customHeight="1" thickBot="1">
      <c r="A122" s="58">
        <v>116</v>
      </c>
      <c r="B122" s="154">
        <v>139</v>
      </c>
      <c r="C122" s="155" t="s">
        <v>964</v>
      </c>
      <c r="D122" s="156" t="s">
        <v>869</v>
      </c>
      <c r="E122" s="159" t="s">
        <v>865</v>
      </c>
      <c r="F122" s="159" t="s">
        <v>865</v>
      </c>
      <c r="G122" s="160" t="s">
        <v>865</v>
      </c>
      <c r="H122" s="160" t="s">
        <v>865</v>
      </c>
      <c r="I122" s="160" t="s">
        <v>865</v>
      </c>
      <c r="J122" s="160" t="s">
        <v>865</v>
      </c>
      <c r="K122" s="160" t="s">
        <v>865</v>
      </c>
      <c r="L122" s="26">
        <f t="shared" si="0"/>
        <v>7</v>
      </c>
      <c r="M122" s="27">
        <f t="shared" si="1"/>
        <v>555</v>
      </c>
      <c r="N122" s="27" t="str">
        <f t="shared" si="2"/>
        <v>-</v>
      </c>
      <c r="O122" s="28" t="str">
        <f t="shared" si="3"/>
        <v>-</v>
      </c>
      <c r="P122" s="29" t="str">
        <f t="shared" si="8"/>
        <v>ABSENT</v>
      </c>
      <c r="Q122" s="248">
        <f t="shared" si="9"/>
        <v>700</v>
      </c>
      <c r="R122" s="269" t="str">
        <f t="shared" si="10"/>
        <v>FAIL: 0  ABSENT: 7</v>
      </c>
      <c r="S122" s="133" t="str">
        <f t="shared" si="11"/>
        <v xml:space="preserve">Tarjuma,  Islamic Study/Ethics, English, Urdu, Biology, Chemistry, Physics, </v>
      </c>
      <c r="T122" s="114"/>
      <c r="U122" s="114"/>
      <c r="W122" s="114"/>
      <c r="AF122" s="114"/>
    </row>
    <row r="123" spans="1:32" ht="15.75" customHeight="1" thickBot="1">
      <c r="A123" s="58">
        <v>117</v>
      </c>
      <c r="B123" s="154">
        <v>140</v>
      </c>
      <c r="C123" s="155" t="s">
        <v>965</v>
      </c>
      <c r="D123" s="156" t="s">
        <v>869</v>
      </c>
      <c r="E123" s="157">
        <v>45</v>
      </c>
      <c r="F123" s="157">
        <v>45</v>
      </c>
      <c r="G123" s="158">
        <v>41</v>
      </c>
      <c r="H123" s="160" t="s">
        <v>865</v>
      </c>
      <c r="I123" s="161">
        <v>20</v>
      </c>
      <c r="J123" s="158">
        <v>37</v>
      </c>
      <c r="K123" s="160" t="s">
        <v>865</v>
      </c>
      <c r="L123" s="26">
        <f t="shared" si="0"/>
        <v>7</v>
      </c>
      <c r="M123" s="27">
        <f t="shared" si="1"/>
        <v>555</v>
      </c>
      <c r="N123" s="27" t="str">
        <f t="shared" si="2"/>
        <v>-</v>
      </c>
      <c r="O123" s="28" t="str">
        <f t="shared" si="3"/>
        <v>-</v>
      </c>
      <c r="P123" s="29" t="str">
        <f t="shared" si="8"/>
        <v>FAIL</v>
      </c>
      <c r="Q123" s="248">
        <f t="shared" si="9"/>
        <v>300</v>
      </c>
      <c r="R123" s="269" t="str">
        <f t="shared" si="10"/>
        <v>FAIL: 1  ABSENT: 2</v>
      </c>
      <c r="S123" s="133" t="str">
        <f t="shared" si="11"/>
        <v xml:space="preserve">Urdu, Biology, Physics, </v>
      </c>
      <c r="T123" s="114"/>
      <c r="U123" s="114"/>
      <c r="W123" s="114"/>
      <c r="AF123" s="114"/>
    </row>
    <row r="124" spans="1:32" ht="15.75" customHeight="1" thickBot="1">
      <c r="A124" s="58">
        <v>118</v>
      </c>
      <c r="B124" s="154">
        <v>141</v>
      </c>
      <c r="C124" s="155" t="s">
        <v>966</v>
      </c>
      <c r="D124" s="156" t="s">
        <v>869</v>
      </c>
      <c r="E124" s="157">
        <v>45</v>
      </c>
      <c r="F124" s="157">
        <v>41</v>
      </c>
      <c r="G124" s="158">
        <v>80</v>
      </c>
      <c r="H124" s="158">
        <v>84</v>
      </c>
      <c r="I124" s="158">
        <v>55</v>
      </c>
      <c r="J124" s="158">
        <v>40</v>
      </c>
      <c r="K124" s="158">
        <v>40</v>
      </c>
      <c r="L124" s="26">
        <f t="shared" si="0"/>
        <v>7</v>
      </c>
      <c r="M124" s="27">
        <f t="shared" si="1"/>
        <v>555</v>
      </c>
      <c r="N124" s="27">
        <f t="shared" si="2"/>
        <v>385</v>
      </c>
      <c r="O124" s="28">
        <f t="shared" si="3"/>
        <v>69.369369369369366</v>
      </c>
      <c r="P124" s="29" t="str">
        <f t="shared" si="8"/>
        <v>PASS</v>
      </c>
      <c r="Q124" s="248">
        <f t="shared" si="9"/>
        <v>0</v>
      </c>
      <c r="R124" s="269" t="str">
        <f t="shared" si="10"/>
        <v>PASS</v>
      </c>
      <c r="S124" s="133" t="str">
        <f t="shared" si="11"/>
        <v/>
      </c>
      <c r="T124" s="114"/>
      <c r="U124" s="114"/>
      <c r="W124" s="114"/>
      <c r="AF124" s="114"/>
    </row>
    <row r="125" spans="1:32" ht="15.75" customHeight="1" thickBot="1">
      <c r="A125" s="58">
        <v>119</v>
      </c>
      <c r="B125" s="154">
        <v>142</v>
      </c>
      <c r="C125" s="155" t="s">
        <v>967</v>
      </c>
      <c r="D125" s="156" t="s">
        <v>869</v>
      </c>
      <c r="E125" s="157">
        <v>43</v>
      </c>
      <c r="F125" s="157">
        <v>41</v>
      </c>
      <c r="G125" s="158">
        <v>57</v>
      </c>
      <c r="H125" s="158">
        <v>63</v>
      </c>
      <c r="I125" s="161">
        <v>25</v>
      </c>
      <c r="J125" s="161">
        <v>9</v>
      </c>
      <c r="K125" s="158">
        <v>30</v>
      </c>
      <c r="L125" s="26">
        <f t="shared" si="0"/>
        <v>7</v>
      </c>
      <c r="M125" s="27">
        <f t="shared" si="1"/>
        <v>555</v>
      </c>
      <c r="N125" s="27" t="str">
        <f t="shared" si="2"/>
        <v>-</v>
      </c>
      <c r="O125" s="28" t="str">
        <f t="shared" si="3"/>
        <v>-</v>
      </c>
      <c r="P125" s="29" t="str">
        <f t="shared" si="8"/>
        <v>FAIL</v>
      </c>
      <c r="Q125" s="248">
        <f t="shared" si="9"/>
        <v>500</v>
      </c>
      <c r="R125" s="269" t="str">
        <f t="shared" si="10"/>
        <v>FAIL: 3  ABSENT: 0</v>
      </c>
      <c r="S125" s="133" t="str">
        <f t="shared" si="11"/>
        <v xml:space="preserve">Biology, Chemistry, Physics, </v>
      </c>
      <c r="T125" s="114"/>
      <c r="U125" s="114"/>
      <c r="W125" s="114"/>
      <c r="AF125" s="114"/>
    </row>
    <row r="126" spans="1:32" ht="15.75" customHeight="1" thickBot="1">
      <c r="A126" s="58">
        <v>120</v>
      </c>
      <c r="B126" s="154">
        <v>143</v>
      </c>
      <c r="C126" s="155" t="s">
        <v>968</v>
      </c>
      <c r="D126" s="156" t="s">
        <v>869</v>
      </c>
      <c r="E126" s="157">
        <v>45</v>
      </c>
      <c r="F126" s="157">
        <v>48</v>
      </c>
      <c r="G126" s="158">
        <v>80</v>
      </c>
      <c r="H126" s="158">
        <v>93</v>
      </c>
      <c r="I126" s="158">
        <v>56</v>
      </c>
      <c r="J126" s="158">
        <v>50</v>
      </c>
      <c r="K126" s="158">
        <v>42</v>
      </c>
      <c r="L126" s="26">
        <f t="shared" si="0"/>
        <v>7</v>
      </c>
      <c r="M126" s="27">
        <f t="shared" si="1"/>
        <v>555</v>
      </c>
      <c r="N126" s="27">
        <f t="shared" si="2"/>
        <v>414</v>
      </c>
      <c r="O126" s="28">
        <f t="shared" si="3"/>
        <v>74.594594594594597</v>
      </c>
      <c r="P126" s="29" t="str">
        <f t="shared" si="8"/>
        <v>PASS</v>
      </c>
      <c r="Q126" s="248">
        <f t="shared" si="9"/>
        <v>0</v>
      </c>
      <c r="R126" s="269" t="str">
        <f t="shared" si="10"/>
        <v>PASS</v>
      </c>
      <c r="S126" s="133" t="str">
        <f t="shared" si="11"/>
        <v/>
      </c>
      <c r="T126" s="114"/>
      <c r="U126" s="114"/>
      <c r="W126" s="114"/>
      <c r="AF126" s="114"/>
    </row>
    <row r="127" spans="1:32" ht="15.75" customHeight="1" thickBot="1">
      <c r="A127" s="58">
        <v>121</v>
      </c>
      <c r="B127" s="154">
        <v>144</v>
      </c>
      <c r="C127" s="155" t="s">
        <v>969</v>
      </c>
      <c r="D127" s="156" t="s">
        <v>869</v>
      </c>
      <c r="E127" s="157">
        <v>34</v>
      </c>
      <c r="F127" s="157">
        <v>34</v>
      </c>
      <c r="G127" s="158">
        <v>35</v>
      </c>
      <c r="H127" s="158">
        <v>74</v>
      </c>
      <c r="I127" s="161">
        <v>23</v>
      </c>
      <c r="J127" s="158">
        <v>37</v>
      </c>
      <c r="K127" s="158">
        <v>28</v>
      </c>
      <c r="L127" s="26">
        <f t="shared" si="0"/>
        <v>7</v>
      </c>
      <c r="M127" s="27">
        <f t="shared" si="1"/>
        <v>555</v>
      </c>
      <c r="N127" s="27" t="str">
        <f t="shared" si="2"/>
        <v>-</v>
      </c>
      <c r="O127" s="28" t="str">
        <f t="shared" si="3"/>
        <v>-</v>
      </c>
      <c r="P127" s="29" t="str">
        <f t="shared" si="8"/>
        <v>FAIL</v>
      </c>
      <c r="Q127" s="248">
        <f t="shared" si="9"/>
        <v>500</v>
      </c>
      <c r="R127" s="269" t="str">
        <f t="shared" si="10"/>
        <v>FAIL: 3  ABSENT: 0</v>
      </c>
      <c r="S127" s="133" t="str">
        <f t="shared" si="11"/>
        <v xml:space="preserve">English, Biology, Physics, </v>
      </c>
      <c r="T127" s="114"/>
      <c r="U127" s="114"/>
      <c r="W127" s="114"/>
      <c r="AF127" s="114"/>
    </row>
    <row r="128" spans="1:32" ht="15.75" customHeight="1" thickBot="1">
      <c r="A128" s="58">
        <v>122</v>
      </c>
      <c r="B128" s="154">
        <v>145</v>
      </c>
      <c r="C128" s="155" t="s">
        <v>970</v>
      </c>
      <c r="D128" s="156" t="s">
        <v>869</v>
      </c>
      <c r="E128" s="157">
        <v>41</v>
      </c>
      <c r="F128" s="157">
        <v>38</v>
      </c>
      <c r="G128" s="158">
        <v>57</v>
      </c>
      <c r="H128" s="158">
        <v>73</v>
      </c>
      <c r="I128" s="160" t="s">
        <v>865</v>
      </c>
      <c r="J128" s="158">
        <v>44</v>
      </c>
      <c r="K128" s="158">
        <v>70</v>
      </c>
      <c r="L128" s="26">
        <f t="shared" si="0"/>
        <v>7</v>
      </c>
      <c r="M128" s="27">
        <f t="shared" si="1"/>
        <v>555</v>
      </c>
      <c r="N128" s="27">
        <f t="shared" si="2"/>
        <v>323</v>
      </c>
      <c r="O128" s="28">
        <f t="shared" si="3"/>
        <v>58.198198198198206</v>
      </c>
      <c r="P128" s="29" t="str">
        <f t="shared" si="8"/>
        <v>PASS</v>
      </c>
      <c r="Q128" s="248">
        <f t="shared" si="9"/>
        <v>100</v>
      </c>
      <c r="R128" s="269" t="str">
        <f t="shared" si="10"/>
        <v>FAIL: 0  ABSENT: 1</v>
      </c>
      <c r="S128" s="133" t="str">
        <f t="shared" si="11"/>
        <v xml:space="preserve">Biology, </v>
      </c>
      <c r="T128" s="114"/>
      <c r="U128" s="114"/>
      <c r="W128" s="114"/>
      <c r="AF128" s="114"/>
    </row>
    <row r="129" spans="1:32" ht="15.75" customHeight="1" thickBot="1">
      <c r="A129" s="58">
        <v>123</v>
      </c>
      <c r="B129" s="154">
        <v>146</v>
      </c>
      <c r="C129" s="155" t="s">
        <v>971</v>
      </c>
      <c r="D129" s="156" t="s">
        <v>869</v>
      </c>
      <c r="E129" s="157">
        <v>46</v>
      </c>
      <c r="F129" s="157">
        <v>41</v>
      </c>
      <c r="G129" s="158">
        <v>48</v>
      </c>
      <c r="H129" s="158">
        <v>78</v>
      </c>
      <c r="I129" s="158">
        <v>53</v>
      </c>
      <c r="J129" s="158">
        <v>33</v>
      </c>
      <c r="K129" s="158">
        <v>40</v>
      </c>
      <c r="L129" s="26">
        <f t="shared" si="0"/>
        <v>7</v>
      </c>
      <c r="M129" s="27">
        <f t="shared" si="1"/>
        <v>555</v>
      </c>
      <c r="N129" s="27">
        <f t="shared" si="2"/>
        <v>339</v>
      </c>
      <c r="O129" s="28">
        <f t="shared" si="3"/>
        <v>61.081081081081081</v>
      </c>
      <c r="P129" s="29" t="str">
        <f t="shared" si="8"/>
        <v>PASS</v>
      </c>
      <c r="Q129" s="248">
        <f t="shared" si="9"/>
        <v>100</v>
      </c>
      <c r="R129" s="269" t="str">
        <f t="shared" si="10"/>
        <v>FAIL: 1  ABSENT: 0</v>
      </c>
      <c r="S129" s="133" t="str">
        <f t="shared" si="11"/>
        <v xml:space="preserve">Chemistry, </v>
      </c>
      <c r="T129" s="114"/>
      <c r="U129" s="114"/>
      <c r="W129" s="114"/>
      <c r="AF129" s="114"/>
    </row>
    <row r="130" spans="1:32" ht="15.75" customHeight="1" thickBot="1">
      <c r="A130" s="58">
        <v>124</v>
      </c>
      <c r="B130" s="154">
        <v>147</v>
      </c>
      <c r="C130" s="155" t="s">
        <v>972</v>
      </c>
      <c r="D130" s="156" t="s">
        <v>869</v>
      </c>
      <c r="E130" s="157">
        <v>47</v>
      </c>
      <c r="F130" s="157">
        <v>27</v>
      </c>
      <c r="G130" s="158">
        <v>41</v>
      </c>
      <c r="H130" s="158">
        <v>58</v>
      </c>
      <c r="I130" s="160" t="s">
        <v>865</v>
      </c>
      <c r="J130" s="160" t="s">
        <v>865</v>
      </c>
      <c r="K130" s="160" t="s">
        <v>865</v>
      </c>
      <c r="L130" s="26">
        <f t="shared" si="0"/>
        <v>7</v>
      </c>
      <c r="M130" s="27">
        <f t="shared" si="1"/>
        <v>555</v>
      </c>
      <c r="N130" s="27" t="str">
        <f t="shared" si="2"/>
        <v>-</v>
      </c>
      <c r="O130" s="28" t="str">
        <f t="shared" si="3"/>
        <v>-</v>
      </c>
      <c r="P130" s="29" t="str">
        <f t="shared" si="8"/>
        <v>FAIL</v>
      </c>
      <c r="Q130" s="248">
        <f t="shared" si="9"/>
        <v>300</v>
      </c>
      <c r="R130" s="269" t="str">
        <f t="shared" si="10"/>
        <v>FAIL: 0  ABSENT: 3</v>
      </c>
      <c r="S130" s="133" t="str">
        <f t="shared" si="11"/>
        <v xml:space="preserve">Biology, Chemistry, Physics, </v>
      </c>
      <c r="T130" s="114"/>
      <c r="U130" s="114"/>
      <c r="W130" s="114"/>
      <c r="AF130" s="114"/>
    </row>
    <row r="131" spans="1:32" ht="15.75" customHeight="1" thickBot="1">
      <c r="A131" s="58">
        <v>125</v>
      </c>
      <c r="B131" s="154">
        <v>149</v>
      </c>
      <c r="C131" s="155" t="s">
        <v>973</v>
      </c>
      <c r="D131" s="156" t="s">
        <v>869</v>
      </c>
      <c r="E131" s="157">
        <v>49</v>
      </c>
      <c r="F131" s="157">
        <v>48</v>
      </c>
      <c r="G131" s="158">
        <v>82</v>
      </c>
      <c r="H131" s="158">
        <v>89</v>
      </c>
      <c r="I131" s="158">
        <v>71</v>
      </c>
      <c r="J131" s="158">
        <v>65</v>
      </c>
      <c r="K131" s="158">
        <v>70</v>
      </c>
      <c r="L131" s="26">
        <f t="shared" si="0"/>
        <v>7</v>
      </c>
      <c r="M131" s="27">
        <f t="shared" si="1"/>
        <v>555</v>
      </c>
      <c r="N131" s="27">
        <f t="shared" si="2"/>
        <v>474</v>
      </c>
      <c r="O131" s="28">
        <f t="shared" si="3"/>
        <v>85.405405405405403</v>
      </c>
      <c r="P131" s="29" t="str">
        <f t="shared" si="8"/>
        <v>PASS</v>
      </c>
      <c r="Q131" s="248">
        <f t="shared" si="9"/>
        <v>0</v>
      </c>
      <c r="R131" s="269" t="str">
        <f t="shared" si="10"/>
        <v>PASS</v>
      </c>
      <c r="S131" s="133" t="str">
        <f t="shared" si="11"/>
        <v/>
      </c>
      <c r="T131" s="114"/>
      <c r="U131" s="114"/>
      <c r="W131" s="114"/>
      <c r="AF131" s="114"/>
    </row>
    <row r="132" spans="1:32" ht="15.75" customHeight="1" thickBot="1">
      <c r="A132" s="58">
        <v>126</v>
      </c>
      <c r="B132" s="154">
        <v>150</v>
      </c>
      <c r="C132" s="155" t="s">
        <v>974</v>
      </c>
      <c r="D132" s="156" t="s">
        <v>869</v>
      </c>
      <c r="E132" s="157">
        <v>48</v>
      </c>
      <c r="F132" s="157">
        <v>47</v>
      </c>
      <c r="G132" s="158">
        <v>47</v>
      </c>
      <c r="H132" s="158">
        <v>67</v>
      </c>
      <c r="I132" s="158">
        <v>62</v>
      </c>
      <c r="J132" s="158">
        <v>44</v>
      </c>
      <c r="K132" s="158">
        <v>53</v>
      </c>
      <c r="L132" s="26">
        <f t="shared" si="0"/>
        <v>7</v>
      </c>
      <c r="M132" s="27">
        <f t="shared" si="1"/>
        <v>555</v>
      </c>
      <c r="N132" s="27">
        <f t="shared" si="2"/>
        <v>368</v>
      </c>
      <c r="O132" s="28">
        <f t="shared" si="3"/>
        <v>66.306306306306311</v>
      </c>
      <c r="P132" s="29" t="str">
        <f t="shared" si="8"/>
        <v>PASS</v>
      </c>
      <c r="Q132" s="248">
        <f t="shared" si="9"/>
        <v>0</v>
      </c>
      <c r="R132" s="269" t="str">
        <f t="shared" si="10"/>
        <v>PASS</v>
      </c>
      <c r="S132" s="133" t="str">
        <f t="shared" si="11"/>
        <v/>
      </c>
      <c r="T132" s="114"/>
      <c r="U132" s="114"/>
      <c r="W132" s="114"/>
      <c r="AF132" s="114"/>
    </row>
    <row r="133" spans="1:32" ht="15.75" customHeight="1" thickBot="1">
      <c r="A133" s="58">
        <v>127</v>
      </c>
      <c r="B133" s="154">
        <v>152</v>
      </c>
      <c r="C133" s="155" t="s">
        <v>975</v>
      </c>
      <c r="D133" s="156" t="s">
        <v>869</v>
      </c>
      <c r="E133" s="157">
        <v>44</v>
      </c>
      <c r="F133" s="159" t="s">
        <v>865</v>
      </c>
      <c r="G133" s="158">
        <v>46</v>
      </c>
      <c r="H133" s="160" t="s">
        <v>865</v>
      </c>
      <c r="I133" s="160" t="s">
        <v>865</v>
      </c>
      <c r="J133" s="160" t="s">
        <v>865</v>
      </c>
      <c r="K133" s="160" t="s">
        <v>865</v>
      </c>
      <c r="L133" s="26">
        <f t="shared" si="0"/>
        <v>7</v>
      </c>
      <c r="M133" s="27">
        <f t="shared" si="1"/>
        <v>555</v>
      </c>
      <c r="N133" s="27" t="str">
        <f t="shared" si="2"/>
        <v>-</v>
      </c>
      <c r="O133" s="28" t="str">
        <f t="shared" si="3"/>
        <v>-</v>
      </c>
      <c r="P133" s="29" t="str">
        <f t="shared" si="8"/>
        <v>FAIL</v>
      </c>
      <c r="Q133" s="248">
        <f t="shared" si="9"/>
        <v>500</v>
      </c>
      <c r="R133" s="269" t="str">
        <f t="shared" si="10"/>
        <v>FAIL: 0  ABSENT: 5</v>
      </c>
      <c r="S133" s="133" t="str">
        <f t="shared" si="11"/>
        <v xml:space="preserve"> Islamic Study/Ethics, Urdu, Biology, Chemistry, Physics, </v>
      </c>
      <c r="T133" s="114"/>
      <c r="U133" s="114"/>
      <c r="W133" s="114"/>
      <c r="AF133" s="114"/>
    </row>
    <row r="134" spans="1:32" ht="15.75" customHeight="1" thickBot="1">
      <c r="A134" s="58">
        <v>128</v>
      </c>
      <c r="B134" s="154">
        <v>153</v>
      </c>
      <c r="C134" s="155" t="s">
        <v>976</v>
      </c>
      <c r="D134" s="156" t="s">
        <v>869</v>
      </c>
      <c r="E134" s="157">
        <v>46</v>
      </c>
      <c r="F134" s="157">
        <v>46</v>
      </c>
      <c r="G134" s="158">
        <v>51</v>
      </c>
      <c r="H134" s="158">
        <v>66</v>
      </c>
      <c r="I134" s="158">
        <v>40</v>
      </c>
      <c r="J134" s="161">
        <v>16</v>
      </c>
      <c r="K134" s="158">
        <v>36</v>
      </c>
      <c r="L134" s="26">
        <f t="shared" si="0"/>
        <v>7</v>
      </c>
      <c r="M134" s="27">
        <f t="shared" si="1"/>
        <v>555</v>
      </c>
      <c r="N134" s="27">
        <f t="shared" si="2"/>
        <v>301</v>
      </c>
      <c r="O134" s="28">
        <f t="shared" si="3"/>
        <v>54.234234234234236</v>
      </c>
      <c r="P134" s="29" t="str">
        <f t="shared" si="8"/>
        <v>PASS</v>
      </c>
      <c r="Q134" s="248">
        <f t="shared" si="9"/>
        <v>100</v>
      </c>
      <c r="R134" s="269" t="str">
        <f t="shared" si="10"/>
        <v>FAIL: 1  ABSENT: 0</v>
      </c>
      <c r="S134" s="133" t="str">
        <f t="shared" si="11"/>
        <v xml:space="preserve">Chemistry, </v>
      </c>
      <c r="T134" s="114"/>
      <c r="U134" s="114"/>
      <c r="W134" s="114"/>
      <c r="AF134" s="114"/>
    </row>
    <row r="135" spans="1:32" ht="15.75" customHeight="1" thickBot="1">
      <c r="A135" s="58">
        <v>129</v>
      </c>
      <c r="B135" s="154">
        <v>154</v>
      </c>
      <c r="C135" s="155" t="s">
        <v>977</v>
      </c>
      <c r="D135" s="156" t="s">
        <v>869</v>
      </c>
      <c r="E135" s="159" t="s">
        <v>865</v>
      </c>
      <c r="F135" s="159" t="s">
        <v>865</v>
      </c>
      <c r="G135" s="158">
        <v>64</v>
      </c>
      <c r="H135" s="158">
        <v>75</v>
      </c>
      <c r="I135" s="160" t="s">
        <v>865</v>
      </c>
      <c r="J135" s="161">
        <v>25</v>
      </c>
      <c r="K135" s="158">
        <v>36</v>
      </c>
      <c r="L135" s="26">
        <f t="shared" si="0"/>
        <v>7</v>
      </c>
      <c r="M135" s="27">
        <f t="shared" si="1"/>
        <v>555</v>
      </c>
      <c r="N135" s="27" t="str">
        <f t="shared" si="2"/>
        <v>-</v>
      </c>
      <c r="O135" s="28" t="str">
        <f t="shared" si="3"/>
        <v>-</v>
      </c>
      <c r="P135" s="29" t="str">
        <f t="shared" si="8"/>
        <v>FAIL</v>
      </c>
      <c r="Q135" s="248">
        <f t="shared" si="9"/>
        <v>400</v>
      </c>
      <c r="R135" s="269" t="str">
        <f t="shared" si="10"/>
        <v>FAIL: 1  ABSENT: 3</v>
      </c>
      <c r="S135" s="133" t="str">
        <f t="shared" si="11"/>
        <v xml:space="preserve">Tarjuma,  Islamic Study/Ethics, Biology, Chemistry, </v>
      </c>
      <c r="T135" s="114"/>
      <c r="U135" s="114"/>
      <c r="W135" s="114"/>
      <c r="AF135" s="114"/>
    </row>
    <row r="136" spans="1:32" ht="15.75" customHeight="1" thickBot="1">
      <c r="A136" s="58">
        <v>130</v>
      </c>
      <c r="B136" s="154">
        <v>155</v>
      </c>
      <c r="C136" s="155" t="s">
        <v>978</v>
      </c>
      <c r="D136" s="156" t="s">
        <v>869</v>
      </c>
      <c r="E136" s="157">
        <v>32</v>
      </c>
      <c r="F136" s="157">
        <v>33</v>
      </c>
      <c r="G136" s="158">
        <v>54</v>
      </c>
      <c r="H136" s="158">
        <v>50</v>
      </c>
      <c r="I136" s="161">
        <v>18</v>
      </c>
      <c r="J136" s="161">
        <v>13</v>
      </c>
      <c r="K136" s="161">
        <v>15</v>
      </c>
      <c r="L136" s="26">
        <f t="shared" si="0"/>
        <v>7</v>
      </c>
      <c r="M136" s="27">
        <f t="shared" si="1"/>
        <v>555</v>
      </c>
      <c r="N136" s="27" t="str">
        <f t="shared" si="2"/>
        <v>-</v>
      </c>
      <c r="O136" s="28" t="str">
        <f t="shared" si="3"/>
        <v>-</v>
      </c>
      <c r="P136" s="29" t="str">
        <f t="shared" ref="P136:P199" si="12">IF(
   AND(COUNTA(E136:K136)&gt;0, COUNTIF(E136:K136,"A")=COUNTA(E136:K136)),
   "ABSENT",
   IF(
      AND(
         COUNTIF(E136:F136,"&lt;20")=0,
         COUNTIF(G136:H136,"&lt;40")=0,
         COUNTIF(I136:K136,"&lt;34")=0,
         COUNTIF(E136:K136,"A")+COUNTIF(E136:K136,"Absent")=0
      ),
      "PASS",
      IF(
         (COUNTIF(E136:F136,"&lt;20") +
          COUNTIF(G136:H136,"&lt;40") +
          COUNTIF(I136:K136,"&lt;34") +
          COUNTIF(E136:K136,"A") +
          COUNTIF(E136:K136,"Absent")) &gt;= 2,
         "FAIL",
         "PASS"
      )
   )
)</f>
        <v>FAIL</v>
      </c>
      <c r="Q136" s="248">
        <f t="shared" ref="Q136:Q199" si="13">IF(COUNTIF(E136:K136,"A")+COUNTIF(E136:K136,"Absent")=7,700,
IF(AND(COUNTIF(E136:K136,"A")+COUNTIF(E136:K136,"Absent")=0,
((COUNTIF(E136:F136,"&lt;20"))+(COUNTIF(G136:H136,"&lt;40"))+(COUNTIF(I136:K136,"&lt;34")))&gt;2),500,
(((COUNTIF(E136:F136,"&lt;20"))+(COUNTIF(G136:H136,"&lt;40"))+(COUNTIF(I136:K136,"&lt;34")))+(COUNTIF(E136:K136,"A")+COUNTIF(E136:K136,"Absent")))*100))</f>
        <v>500</v>
      </c>
      <c r="R136" s="269" t="str">
        <f t="shared" ref="R136:R199" si="14">IF( AND( COUNTIF(E136:F136,"&lt;20")=0, COUNTIF(G136:H136,"&lt;40")=0, COUNTIF(I136:K136,"&lt;34")=0, COUNTIF(E136:K136,"A")+COUNTIF(E136:K136,"Absent")=0 ), "PASS", "FAIL: " &amp; (COUNTIF(E136:F136,"&lt;20") + COUNTIF(G136:H136,"&lt;40") + COUNTIF(I136:K136,"&lt;34") ) &amp; "  ABSENT: " &amp; (COUNTIF(E136:K136,"A") + COUNTIF(E136:K136,"  Absent")) )</f>
        <v>FAIL: 3  ABSENT: 0</v>
      </c>
      <c r="S136" s="133" t="str">
        <f t="shared" ref="S136:S199" si="15">IF(AND(E136&lt;&gt;"",OR(E136="A",E136="Absent",E136&lt;20)),"Tarjuma, ","") &amp;
IF(AND(F136&lt;&gt;"",OR(F136="A",F136="Absent",F136&lt;20))," Islamic Study/Ethics, ","") &amp;
IF(AND(G136&lt;&gt;"",OR(G136="A",G136="Absent",G136&lt;40)),"English, ","") &amp;
IF(AND(H136&lt;&gt;"",OR(H136="A",H136="Absent",H136&lt;40)),"Urdu, ","") &amp;
IF(AND(I136&lt;&gt;"",OR(I136="A",I136="Absent",I136&lt;34)),"Biology, ","") &amp;
IF(AND(J136&lt;&gt;"",OR(J136="A",J136="Absent",J136&lt;34)),"Chemistry, ","") &amp;
IF(AND(K136&lt;&gt;"",OR(K136="A",K136="Absent",K136&lt;34)),"Physics, ","")</f>
        <v xml:space="preserve">Biology, Chemistry, Physics, </v>
      </c>
      <c r="T136" s="114"/>
      <c r="U136" s="114"/>
      <c r="W136" s="114"/>
      <c r="AF136" s="114"/>
    </row>
    <row r="137" spans="1:32" ht="15.75" customHeight="1" thickBot="1">
      <c r="A137" s="58">
        <v>131</v>
      </c>
      <c r="B137" s="154">
        <v>156</v>
      </c>
      <c r="C137" s="155" t="s">
        <v>979</v>
      </c>
      <c r="D137" s="156" t="s">
        <v>869</v>
      </c>
      <c r="E137" s="157">
        <v>36</v>
      </c>
      <c r="F137" s="157">
        <v>36</v>
      </c>
      <c r="G137" s="158">
        <v>35</v>
      </c>
      <c r="H137" s="158">
        <v>56</v>
      </c>
      <c r="I137" s="161">
        <v>11</v>
      </c>
      <c r="J137" s="161">
        <v>12</v>
      </c>
      <c r="K137" s="161">
        <v>14</v>
      </c>
      <c r="L137" s="26">
        <f t="shared" si="0"/>
        <v>7</v>
      </c>
      <c r="M137" s="27">
        <f t="shared" si="1"/>
        <v>555</v>
      </c>
      <c r="N137" s="27" t="str">
        <f t="shared" si="2"/>
        <v>-</v>
      </c>
      <c r="O137" s="28" t="str">
        <f t="shared" si="3"/>
        <v>-</v>
      </c>
      <c r="P137" s="29" t="str">
        <f t="shared" si="12"/>
        <v>FAIL</v>
      </c>
      <c r="Q137" s="248">
        <f t="shared" si="13"/>
        <v>500</v>
      </c>
      <c r="R137" s="269" t="str">
        <f t="shared" si="14"/>
        <v>FAIL: 4  ABSENT: 0</v>
      </c>
      <c r="S137" s="133" t="str">
        <f t="shared" si="15"/>
        <v xml:space="preserve">English, Biology, Chemistry, Physics, </v>
      </c>
      <c r="T137" s="114"/>
      <c r="U137" s="114"/>
      <c r="W137" s="114"/>
      <c r="AF137" s="114"/>
    </row>
    <row r="138" spans="1:32" ht="15.75" customHeight="1" thickBot="1">
      <c r="A138" s="58">
        <v>132</v>
      </c>
      <c r="B138" s="154">
        <v>157</v>
      </c>
      <c r="C138" s="155" t="s">
        <v>980</v>
      </c>
      <c r="D138" s="156" t="s">
        <v>869</v>
      </c>
      <c r="E138" s="157">
        <v>50</v>
      </c>
      <c r="F138" s="157">
        <v>42</v>
      </c>
      <c r="G138" s="158">
        <v>57</v>
      </c>
      <c r="H138" s="158">
        <v>77</v>
      </c>
      <c r="I138" s="160" t="s">
        <v>865</v>
      </c>
      <c r="J138" s="158">
        <v>38</v>
      </c>
      <c r="K138" s="158">
        <v>73</v>
      </c>
      <c r="L138" s="26">
        <f t="shared" si="0"/>
        <v>7</v>
      </c>
      <c r="M138" s="27">
        <f t="shared" si="1"/>
        <v>555</v>
      </c>
      <c r="N138" s="27">
        <f t="shared" si="2"/>
        <v>337</v>
      </c>
      <c r="O138" s="28">
        <f t="shared" si="3"/>
        <v>60.72072072072072</v>
      </c>
      <c r="P138" s="29" t="str">
        <f t="shared" si="12"/>
        <v>PASS</v>
      </c>
      <c r="Q138" s="248">
        <f t="shared" si="13"/>
        <v>100</v>
      </c>
      <c r="R138" s="269" t="str">
        <f t="shared" si="14"/>
        <v>FAIL: 0  ABSENT: 1</v>
      </c>
      <c r="S138" s="133" t="str">
        <f t="shared" si="15"/>
        <v xml:space="preserve">Biology, </v>
      </c>
      <c r="T138" s="114"/>
      <c r="U138" s="114"/>
      <c r="W138" s="114"/>
      <c r="AF138" s="114"/>
    </row>
    <row r="139" spans="1:32" ht="15.75" customHeight="1" thickBot="1">
      <c r="A139" s="58">
        <v>133</v>
      </c>
      <c r="B139" s="154">
        <v>158</v>
      </c>
      <c r="C139" s="155" t="s">
        <v>981</v>
      </c>
      <c r="D139" s="156" t="s">
        <v>869</v>
      </c>
      <c r="E139" s="159" t="s">
        <v>865</v>
      </c>
      <c r="F139" s="159" t="s">
        <v>865</v>
      </c>
      <c r="G139" s="160" t="s">
        <v>865</v>
      </c>
      <c r="H139" s="160" t="s">
        <v>865</v>
      </c>
      <c r="I139" s="158" t="s">
        <v>881</v>
      </c>
      <c r="J139" s="160" t="s">
        <v>865</v>
      </c>
      <c r="K139" s="160" t="s">
        <v>865</v>
      </c>
      <c r="L139" s="26">
        <f t="shared" si="0"/>
        <v>7</v>
      </c>
      <c r="M139" s="27">
        <f t="shared" si="1"/>
        <v>555</v>
      </c>
      <c r="N139" s="27" t="str">
        <f t="shared" si="2"/>
        <v>-</v>
      </c>
      <c r="O139" s="28" t="str">
        <f t="shared" si="3"/>
        <v>-</v>
      </c>
      <c r="P139" s="29" t="str">
        <f t="shared" si="12"/>
        <v>FAIL</v>
      </c>
      <c r="Q139" s="248">
        <f t="shared" si="13"/>
        <v>600</v>
      </c>
      <c r="R139" s="269" t="str">
        <f t="shared" si="14"/>
        <v>FAIL: 0  ABSENT: 6</v>
      </c>
      <c r="S139" s="133" t="str">
        <f t="shared" si="15"/>
        <v xml:space="preserve">Tarjuma,  Islamic Study/Ethics, English, Urdu, Chemistry, Physics, </v>
      </c>
      <c r="T139" s="114"/>
      <c r="U139" s="114"/>
      <c r="W139" s="114"/>
      <c r="AF139" s="114"/>
    </row>
    <row r="140" spans="1:32" ht="15.75" customHeight="1" thickBot="1">
      <c r="A140" s="58">
        <v>134</v>
      </c>
      <c r="B140" s="154">
        <v>159</v>
      </c>
      <c r="C140" s="155" t="s">
        <v>982</v>
      </c>
      <c r="D140" s="156" t="s">
        <v>869</v>
      </c>
      <c r="E140" s="159" t="s">
        <v>865</v>
      </c>
      <c r="F140" s="159" t="s">
        <v>865</v>
      </c>
      <c r="G140" s="160" t="s">
        <v>865</v>
      </c>
      <c r="H140" s="160" t="s">
        <v>865</v>
      </c>
      <c r="I140" s="158" t="s">
        <v>881</v>
      </c>
      <c r="J140" s="160" t="s">
        <v>865</v>
      </c>
      <c r="K140" s="160" t="s">
        <v>865</v>
      </c>
      <c r="L140" s="26">
        <f t="shared" si="0"/>
        <v>7</v>
      </c>
      <c r="M140" s="27">
        <f t="shared" si="1"/>
        <v>555</v>
      </c>
      <c r="N140" s="27" t="str">
        <f t="shared" si="2"/>
        <v>-</v>
      </c>
      <c r="O140" s="28" t="str">
        <f t="shared" si="3"/>
        <v>-</v>
      </c>
      <c r="P140" s="29" t="str">
        <f t="shared" si="12"/>
        <v>FAIL</v>
      </c>
      <c r="Q140" s="248">
        <f t="shared" si="13"/>
        <v>600</v>
      </c>
      <c r="R140" s="269" t="str">
        <f t="shared" si="14"/>
        <v>FAIL: 0  ABSENT: 6</v>
      </c>
      <c r="S140" s="133" t="str">
        <f t="shared" si="15"/>
        <v xml:space="preserve">Tarjuma,  Islamic Study/Ethics, English, Urdu, Chemistry, Physics, </v>
      </c>
      <c r="T140" s="114"/>
      <c r="U140" s="114"/>
      <c r="W140" s="114"/>
      <c r="AF140" s="114"/>
    </row>
    <row r="141" spans="1:32" ht="15.75" customHeight="1" thickBot="1">
      <c r="A141" s="58">
        <v>135</v>
      </c>
      <c r="B141" s="154">
        <v>160</v>
      </c>
      <c r="C141" s="155" t="s">
        <v>983</v>
      </c>
      <c r="D141" s="156" t="s">
        <v>869</v>
      </c>
      <c r="E141" s="159" t="s">
        <v>865</v>
      </c>
      <c r="F141" s="157">
        <v>46</v>
      </c>
      <c r="G141" s="158">
        <v>45</v>
      </c>
      <c r="H141" s="158">
        <v>83</v>
      </c>
      <c r="I141" s="161">
        <v>15</v>
      </c>
      <c r="J141" s="158">
        <v>31</v>
      </c>
      <c r="K141" s="160" t="s">
        <v>865</v>
      </c>
      <c r="L141" s="26">
        <f t="shared" si="0"/>
        <v>7</v>
      </c>
      <c r="M141" s="27">
        <f t="shared" si="1"/>
        <v>555</v>
      </c>
      <c r="N141" s="27" t="str">
        <f t="shared" si="2"/>
        <v>-</v>
      </c>
      <c r="O141" s="28" t="str">
        <f t="shared" si="3"/>
        <v>-</v>
      </c>
      <c r="P141" s="29" t="str">
        <f t="shared" si="12"/>
        <v>FAIL</v>
      </c>
      <c r="Q141" s="248">
        <f t="shared" si="13"/>
        <v>400</v>
      </c>
      <c r="R141" s="269" t="str">
        <f t="shared" si="14"/>
        <v>FAIL: 2  ABSENT: 2</v>
      </c>
      <c r="S141" s="133" t="str">
        <f t="shared" si="15"/>
        <v xml:space="preserve">Tarjuma, Biology, Chemistry, Physics, </v>
      </c>
      <c r="T141" s="114"/>
      <c r="U141" s="114"/>
      <c r="W141" s="114"/>
      <c r="AF141" s="114"/>
    </row>
    <row r="142" spans="1:32" ht="15.75" customHeight="1" thickBot="1">
      <c r="A142" s="58">
        <v>136</v>
      </c>
      <c r="B142" s="154">
        <v>161</v>
      </c>
      <c r="C142" s="155" t="s">
        <v>984</v>
      </c>
      <c r="D142" s="156" t="s">
        <v>869</v>
      </c>
      <c r="E142" s="157">
        <v>50</v>
      </c>
      <c r="F142" s="157">
        <v>48</v>
      </c>
      <c r="G142" s="158">
        <v>87</v>
      </c>
      <c r="H142" s="158">
        <v>75</v>
      </c>
      <c r="I142" s="158">
        <v>76</v>
      </c>
      <c r="J142" s="158">
        <v>72</v>
      </c>
      <c r="K142" s="158">
        <v>83</v>
      </c>
      <c r="L142" s="26">
        <f t="shared" si="0"/>
        <v>7</v>
      </c>
      <c r="M142" s="27">
        <f t="shared" si="1"/>
        <v>555</v>
      </c>
      <c r="N142" s="27">
        <f t="shared" si="2"/>
        <v>491</v>
      </c>
      <c r="O142" s="28">
        <f t="shared" si="3"/>
        <v>88.468468468468458</v>
      </c>
      <c r="P142" s="29" t="str">
        <f t="shared" si="12"/>
        <v>PASS</v>
      </c>
      <c r="Q142" s="248">
        <f t="shared" si="13"/>
        <v>0</v>
      </c>
      <c r="R142" s="269" t="str">
        <f t="shared" si="14"/>
        <v>PASS</v>
      </c>
      <c r="S142" s="133" t="str">
        <f t="shared" si="15"/>
        <v/>
      </c>
      <c r="T142" s="114"/>
      <c r="U142" s="114"/>
      <c r="W142" s="114"/>
      <c r="AF142" s="114"/>
    </row>
    <row r="143" spans="1:32" s="111" customFormat="1" ht="15.75" customHeight="1" thickBot="1">
      <c r="A143" s="58">
        <v>137</v>
      </c>
      <c r="B143" s="154">
        <v>163</v>
      </c>
      <c r="C143" s="155" t="s">
        <v>985</v>
      </c>
      <c r="D143" s="156" t="s">
        <v>869</v>
      </c>
      <c r="E143" s="159" t="s">
        <v>865</v>
      </c>
      <c r="F143" s="159" t="s">
        <v>865</v>
      </c>
      <c r="G143" s="158">
        <v>89</v>
      </c>
      <c r="H143" s="158">
        <v>57</v>
      </c>
      <c r="I143" s="160" t="s">
        <v>865</v>
      </c>
      <c r="J143" s="160" t="s">
        <v>865</v>
      </c>
      <c r="K143" s="160" t="s">
        <v>865</v>
      </c>
      <c r="L143" s="106">
        <f t="shared" si="0"/>
        <v>7</v>
      </c>
      <c r="M143" s="108">
        <f t="shared" si="1"/>
        <v>555</v>
      </c>
      <c r="N143" s="108" t="str">
        <f t="shared" si="2"/>
        <v>-</v>
      </c>
      <c r="O143" s="109" t="str">
        <f t="shared" si="3"/>
        <v>-</v>
      </c>
      <c r="P143" s="29" t="str">
        <f t="shared" si="12"/>
        <v>FAIL</v>
      </c>
      <c r="Q143" s="248">
        <f t="shared" si="13"/>
        <v>500</v>
      </c>
      <c r="R143" s="269" t="str">
        <f t="shared" si="14"/>
        <v>FAIL: 0  ABSENT: 5</v>
      </c>
      <c r="S143" s="133" t="str">
        <f t="shared" si="15"/>
        <v xml:space="preserve">Tarjuma,  Islamic Study/Ethics, Biology, Chemistry, Physics, </v>
      </c>
      <c r="T143" s="114"/>
      <c r="U143" s="114"/>
      <c r="V143" s="114"/>
      <c r="W143" s="114"/>
      <c r="AF143" s="114"/>
    </row>
    <row r="144" spans="1:32" s="104" customFormat="1" ht="15.75" customHeight="1" thickBot="1">
      <c r="A144" s="58">
        <v>138</v>
      </c>
      <c r="B144" s="154">
        <v>164</v>
      </c>
      <c r="C144" s="155" t="s">
        <v>986</v>
      </c>
      <c r="D144" s="156" t="s">
        <v>869</v>
      </c>
      <c r="E144" s="159" t="s">
        <v>865</v>
      </c>
      <c r="F144" s="159" t="s">
        <v>865</v>
      </c>
      <c r="G144" s="160" t="s">
        <v>865</v>
      </c>
      <c r="H144" s="160" t="s">
        <v>865</v>
      </c>
      <c r="I144" s="160" t="s">
        <v>865</v>
      </c>
      <c r="J144" s="160" t="s">
        <v>865</v>
      </c>
      <c r="K144" s="160" t="s">
        <v>865</v>
      </c>
      <c r="L144" s="26">
        <f t="shared" si="0"/>
        <v>7</v>
      </c>
      <c r="M144" s="53">
        <f t="shared" si="1"/>
        <v>555</v>
      </c>
      <c r="N144" s="53" t="str">
        <f t="shared" si="2"/>
        <v>-</v>
      </c>
      <c r="O144" s="28" t="str">
        <f t="shared" si="3"/>
        <v>-</v>
      </c>
      <c r="P144" s="29" t="str">
        <f t="shared" si="12"/>
        <v>ABSENT</v>
      </c>
      <c r="Q144" s="248">
        <f t="shared" si="13"/>
        <v>700</v>
      </c>
      <c r="R144" s="269" t="str">
        <f t="shared" si="14"/>
        <v>FAIL: 0  ABSENT: 7</v>
      </c>
      <c r="S144" s="133" t="str">
        <f t="shared" si="15"/>
        <v xml:space="preserve">Tarjuma,  Islamic Study/Ethics, English, Urdu, Biology, Chemistry, Physics, </v>
      </c>
      <c r="T144" s="114"/>
      <c r="U144" s="114"/>
      <c r="V144" s="114"/>
      <c r="W144" s="114"/>
      <c r="AF144" s="114"/>
    </row>
    <row r="145" spans="1:32" s="111" customFormat="1" ht="15.75" customHeight="1" thickBot="1">
      <c r="A145" s="58">
        <v>139</v>
      </c>
      <c r="B145" s="154">
        <v>165</v>
      </c>
      <c r="C145" s="155" t="s">
        <v>987</v>
      </c>
      <c r="D145" s="156" t="s">
        <v>869</v>
      </c>
      <c r="E145" s="159" t="s">
        <v>865</v>
      </c>
      <c r="F145" s="159" t="s">
        <v>865</v>
      </c>
      <c r="G145" s="160" t="s">
        <v>865</v>
      </c>
      <c r="H145" s="160" t="s">
        <v>865</v>
      </c>
      <c r="I145" s="160" t="s">
        <v>865</v>
      </c>
      <c r="J145" s="160" t="s">
        <v>865</v>
      </c>
      <c r="K145" s="160" t="s">
        <v>865</v>
      </c>
      <c r="L145" s="106">
        <f t="shared" si="0"/>
        <v>7</v>
      </c>
      <c r="M145" s="108">
        <f t="shared" si="1"/>
        <v>555</v>
      </c>
      <c r="N145" s="108" t="str">
        <f t="shared" si="2"/>
        <v>-</v>
      </c>
      <c r="O145" s="109" t="str">
        <f t="shared" si="3"/>
        <v>-</v>
      </c>
      <c r="P145" s="29" t="str">
        <f t="shared" si="12"/>
        <v>ABSENT</v>
      </c>
      <c r="Q145" s="248">
        <f t="shared" si="13"/>
        <v>700</v>
      </c>
      <c r="R145" s="269" t="str">
        <f t="shared" si="14"/>
        <v>FAIL: 0  ABSENT: 7</v>
      </c>
      <c r="S145" s="133" t="str">
        <f t="shared" si="15"/>
        <v xml:space="preserve">Tarjuma,  Islamic Study/Ethics, English, Urdu, Biology, Chemistry, Physics, </v>
      </c>
      <c r="T145" s="114"/>
      <c r="U145" s="114"/>
      <c r="V145" s="114"/>
      <c r="W145" s="114"/>
      <c r="AF145" s="114"/>
    </row>
    <row r="146" spans="1:32" ht="15.75" customHeight="1" thickBot="1">
      <c r="A146" s="58">
        <v>140</v>
      </c>
      <c r="B146" s="154">
        <v>166</v>
      </c>
      <c r="C146" s="155" t="s">
        <v>988</v>
      </c>
      <c r="D146" s="156" t="s">
        <v>869</v>
      </c>
      <c r="E146" s="157">
        <v>50</v>
      </c>
      <c r="F146" s="157">
        <v>50</v>
      </c>
      <c r="G146" s="158">
        <v>85</v>
      </c>
      <c r="H146" s="158">
        <v>90</v>
      </c>
      <c r="I146" s="158">
        <v>83</v>
      </c>
      <c r="J146" s="158">
        <v>84</v>
      </c>
      <c r="K146" s="158">
        <v>82</v>
      </c>
      <c r="L146" s="26">
        <f t="shared" si="0"/>
        <v>7</v>
      </c>
      <c r="M146" s="27">
        <f t="shared" si="1"/>
        <v>555</v>
      </c>
      <c r="N146" s="27">
        <f t="shared" si="2"/>
        <v>524</v>
      </c>
      <c r="O146" s="28">
        <f t="shared" si="3"/>
        <v>94.414414414414409</v>
      </c>
      <c r="P146" s="29" t="str">
        <f t="shared" si="12"/>
        <v>PASS</v>
      </c>
      <c r="Q146" s="248">
        <f t="shared" si="13"/>
        <v>0</v>
      </c>
      <c r="R146" s="269" t="str">
        <f t="shared" si="14"/>
        <v>PASS</v>
      </c>
      <c r="S146" s="133" t="str">
        <f t="shared" si="15"/>
        <v/>
      </c>
      <c r="T146" s="114"/>
      <c r="U146" s="114"/>
      <c r="W146" s="114"/>
      <c r="AF146" s="114"/>
    </row>
    <row r="147" spans="1:32" ht="15.75" customHeight="1" thickBot="1">
      <c r="A147" s="58">
        <v>141</v>
      </c>
      <c r="B147" s="154">
        <v>167</v>
      </c>
      <c r="C147" s="155" t="s">
        <v>989</v>
      </c>
      <c r="D147" s="156" t="s">
        <v>869</v>
      </c>
      <c r="E147" s="159" t="s">
        <v>865</v>
      </c>
      <c r="F147" s="159" t="s">
        <v>865</v>
      </c>
      <c r="G147" s="158">
        <v>80</v>
      </c>
      <c r="H147" s="158">
        <v>76</v>
      </c>
      <c r="I147" s="160" t="s">
        <v>865</v>
      </c>
      <c r="J147" s="158">
        <v>62</v>
      </c>
      <c r="K147" s="158">
        <v>72</v>
      </c>
      <c r="L147" s="26">
        <f t="shared" si="0"/>
        <v>7</v>
      </c>
      <c r="M147" s="27">
        <f t="shared" si="1"/>
        <v>555</v>
      </c>
      <c r="N147" s="27" t="str">
        <f t="shared" si="2"/>
        <v>-</v>
      </c>
      <c r="O147" s="28" t="str">
        <f t="shared" si="3"/>
        <v>-</v>
      </c>
      <c r="P147" s="29" t="str">
        <f t="shared" si="12"/>
        <v>FAIL</v>
      </c>
      <c r="Q147" s="248">
        <f t="shared" si="13"/>
        <v>300</v>
      </c>
      <c r="R147" s="269" t="str">
        <f t="shared" si="14"/>
        <v>FAIL: 0  ABSENT: 3</v>
      </c>
      <c r="S147" s="133" t="str">
        <f t="shared" si="15"/>
        <v xml:space="preserve">Tarjuma,  Islamic Study/Ethics, Biology, </v>
      </c>
      <c r="T147" s="114"/>
      <c r="U147" s="114"/>
      <c r="W147" s="114"/>
      <c r="AF147" s="114"/>
    </row>
    <row r="148" spans="1:32" ht="15.75" customHeight="1" thickBot="1">
      <c r="A148" s="58">
        <v>142</v>
      </c>
      <c r="B148" s="154">
        <v>168</v>
      </c>
      <c r="C148" s="155" t="s">
        <v>990</v>
      </c>
      <c r="D148" s="156" t="s">
        <v>869</v>
      </c>
      <c r="E148" s="159" t="s">
        <v>865</v>
      </c>
      <c r="F148" s="157">
        <v>42</v>
      </c>
      <c r="G148" s="158">
        <v>80</v>
      </c>
      <c r="H148" s="158">
        <v>71</v>
      </c>
      <c r="I148" s="159" t="s">
        <v>865</v>
      </c>
      <c r="J148" s="160" t="s">
        <v>865</v>
      </c>
      <c r="K148" s="160" t="s">
        <v>865</v>
      </c>
      <c r="L148" s="26">
        <f t="shared" si="0"/>
        <v>7</v>
      </c>
      <c r="M148" s="27">
        <f t="shared" si="1"/>
        <v>555</v>
      </c>
      <c r="N148" s="27" t="str">
        <f t="shared" si="2"/>
        <v>-</v>
      </c>
      <c r="O148" s="28" t="str">
        <f t="shared" si="3"/>
        <v>-</v>
      </c>
      <c r="P148" s="29" t="str">
        <f t="shared" si="12"/>
        <v>FAIL</v>
      </c>
      <c r="Q148" s="248">
        <f t="shared" si="13"/>
        <v>400</v>
      </c>
      <c r="R148" s="269" t="str">
        <f t="shared" si="14"/>
        <v>FAIL: 0  ABSENT: 4</v>
      </c>
      <c r="S148" s="133" t="str">
        <f t="shared" si="15"/>
        <v xml:space="preserve">Tarjuma, Biology, Chemistry, Physics, </v>
      </c>
      <c r="T148" s="114"/>
      <c r="U148" s="114"/>
      <c r="W148" s="114"/>
      <c r="AF148" s="114"/>
    </row>
    <row r="149" spans="1:32" ht="15.75" customHeight="1" thickBot="1">
      <c r="A149" s="58">
        <v>143</v>
      </c>
      <c r="B149" s="154">
        <v>170</v>
      </c>
      <c r="C149" s="155" t="s">
        <v>991</v>
      </c>
      <c r="D149" s="156" t="s">
        <v>869</v>
      </c>
      <c r="E149" s="157">
        <v>37</v>
      </c>
      <c r="F149" s="157">
        <v>36</v>
      </c>
      <c r="G149" s="158">
        <v>41</v>
      </c>
      <c r="H149" s="158">
        <v>68</v>
      </c>
      <c r="I149" s="158">
        <v>50</v>
      </c>
      <c r="J149" s="158">
        <v>29</v>
      </c>
      <c r="K149" s="158">
        <v>42</v>
      </c>
      <c r="L149" s="26">
        <f t="shared" si="0"/>
        <v>7</v>
      </c>
      <c r="M149" s="27">
        <f t="shared" si="1"/>
        <v>555</v>
      </c>
      <c r="N149" s="27">
        <f t="shared" si="2"/>
        <v>303</v>
      </c>
      <c r="O149" s="28">
        <f t="shared" si="3"/>
        <v>54.594594594594589</v>
      </c>
      <c r="P149" s="29" t="str">
        <f t="shared" si="12"/>
        <v>PASS</v>
      </c>
      <c r="Q149" s="248">
        <f t="shared" si="13"/>
        <v>100</v>
      </c>
      <c r="R149" s="269" t="str">
        <f t="shared" si="14"/>
        <v>FAIL: 1  ABSENT: 0</v>
      </c>
      <c r="S149" s="133" t="str">
        <f t="shared" si="15"/>
        <v xml:space="preserve">Chemistry, </v>
      </c>
      <c r="T149" s="114"/>
      <c r="U149" s="114"/>
      <c r="W149" s="114"/>
      <c r="AF149" s="114"/>
    </row>
    <row r="150" spans="1:32" ht="15.75" customHeight="1" thickBot="1">
      <c r="A150" s="58">
        <v>144</v>
      </c>
      <c r="B150" s="154">
        <v>171</v>
      </c>
      <c r="C150" s="155" t="s">
        <v>992</v>
      </c>
      <c r="D150" s="156" t="s">
        <v>869</v>
      </c>
      <c r="E150" s="157">
        <v>45</v>
      </c>
      <c r="F150" s="159" t="s">
        <v>865</v>
      </c>
      <c r="G150" s="158">
        <v>45</v>
      </c>
      <c r="H150" s="158">
        <v>83</v>
      </c>
      <c r="I150" s="158">
        <v>29</v>
      </c>
      <c r="J150" s="161">
        <v>12</v>
      </c>
      <c r="K150" s="161">
        <v>13</v>
      </c>
      <c r="L150" s="26">
        <f t="shared" si="0"/>
        <v>7</v>
      </c>
      <c r="M150" s="27">
        <f t="shared" si="1"/>
        <v>555</v>
      </c>
      <c r="N150" s="27" t="str">
        <f t="shared" si="2"/>
        <v>-</v>
      </c>
      <c r="O150" s="28" t="str">
        <f t="shared" si="3"/>
        <v>-</v>
      </c>
      <c r="P150" s="29" t="str">
        <f t="shared" si="12"/>
        <v>FAIL</v>
      </c>
      <c r="Q150" s="248">
        <f t="shared" si="13"/>
        <v>400</v>
      </c>
      <c r="R150" s="269" t="str">
        <f t="shared" si="14"/>
        <v>FAIL: 3  ABSENT: 1</v>
      </c>
      <c r="S150" s="133" t="str">
        <f t="shared" si="15"/>
        <v xml:space="preserve"> Islamic Study/Ethics, Biology, Chemistry, Physics, </v>
      </c>
      <c r="T150" s="114"/>
      <c r="U150" s="114"/>
      <c r="W150" s="114"/>
      <c r="AF150" s="114"/>
    </row>
    <row r="151" spans="1:32" ht="15.75" customHeight="1" thickBot="1">
      <c r="A151" s="58">
        <v>145</v>
      </c>
      <c r="B151" s="154">
        <v>172</v>
      </c>
      <c r="C151" s="155" t="s">
        <v>993</v>
      </c>
      <c r="D151" s="156" t="s">
        <v>869</v>
      </c>
      <c r="E151" s="157">
        <v>48</v>
      </c>
      <c r="F151" s="157">
        <v>49</v>
      </c>
      <c r="G151" s="158">
        <v>68</v>
      </c>
      <c r="H151" s="158">
        <v>71</v>
      </c>
      <c r="I151" s="160" t="s">
        <v>865</v>
      </c>
      <c r="J151" s="158">
        <v>31</v>
      </c>
      <c r="K151" s="161">
        <v>24</v>
      </c>
      <c r="L151" s="26">
        <f t="shared" si="0"/>
        <v>7</v>
      </c>
      <c r="M151" s="27">
        <f t="shared" si="1"/>
        <v>555</v>
      </c>
      <c r="N151" s="27" t="str">
        <f t="shared" si="2"/>
        <v>-</v>
      </c>
      <c r="O151" s="28" t="str">
        <f t="shared" si="3"/>
        <v>-</v>
      </c>
      <c r="P151" s="29" t="str">
        <f t="shared" si="12"/>
        <v>FAIL</v>
      </c>
      <c r="Q151" s="248">
        <f t="shared" si="13"/>
        <v>300</v>
      </c>
      <c r="R151" s="269" t="str">
        <f t="shared" si="14"/>
        <v>FAIL: 2  ABSENT: 1</v>
      </c>
      <c r="S151" s="133" t="str">
        <f t="shared" si="15"/>
        <v xml:space="preserve">Biology, Chemistry, Physics, </v>
      </c>
      <c r="T151" s="114"/>
      <c r="U151" s="114"/>
      <c r="W151" s="114"/>
      <c r="AF151" s="114"/>
    </row>
    <row r="152" spans="1:32" ht="15.75" customHeight="1" thickBot="1">
      <c r="A152" s="58">
        <v>146</v>
      </c>
      <c r="B152" s="154">
        <v>174</v>
      </c>
      <c r="C152" s="155" t="s">
        <v>994</v>
      </c>
      <c r="D152" s="156" t="s">
        <v>869</v>
      </c>
      <c r="E152" s="157">
        <v>43</v>
      </c>
      <c r="F152" s="157">
        <v>38</v>
      </c>
      <c r="G152" s="158">
        <v>49</v>
      </c>
      <c r="H152" s="158">
        <v>65</v>
      </c>
      <c r="I152" s="158">
        <v>52</v>
      </c>
      <c r="J152" s="161">
        <v>15</v>
      </c>
      <c r="K152" s="158">
        <v>35</v>
      </c>
      <c r="L152" s="26">
        <f t="shared" si="0"/>
        <v>7</v>
      </c>
      <c r="M152" s="27">
        <f t="shared" si="1"/>
        <v>555</v>
      </c>
      <c r="N152" s="27">
        <f t="shared" si="2"/>
        <v>297</v>
      </c>
      <c r="O152" s="28">
        <f t="shared" si="3"/>
        <v>53.513513513513509</v>
      </c>
      <c r="P152" s="29" t="str">
        <f t="shared" si="12"/>
        <v>PASS</v>
      </c>
      <c r="Q152" s="248">
        <f t="shared" si="13"/>
        <v>100</v>
      </c>
      <c r="R152" s="269" t="str">
        <f t="shared" si="14"/>
        <v>FAIL: 1  ABSENT: 0</v>
      </c>
      <c r="S152" s="133" t="str">
        <f t="shared" si="15"/>
        <v xml:space="preserve">Chemistry, </v>
      </c>
      <c r="T152" s="114"/>
      <c r="U152" s="114"/>
      <c r="W152" s="114"/>
      <c r="AF152" s="114"/>
    </row>
    <row r="153" spans="1:32" ht="15.75" customHeight="1" thickBot="1">
      <c r="A153" s="58">
        <v>147</v>
      </c>
      <c r="B153" s="154">
        <v>176</v>
      </c>
      <c r="C153" s="155" t="s">
        <v>995</v>
      </c>
      <c r="D153" s="156" t="s">
        <v>869</v>
      </c>
      <c r="E153" s="159" t="s">
        <v>865</v>
      </c>
      <c r="F153" s="159" t="s">
        <v>865</v>
      </c>
      <c r="G153" s="160" t="s">
        <v>865</v>
      </c>
      <c r="H153" s="160" t="s">
        <v>865</v>
      </c>
      <c r="I153" s="160" t="s">
        <v>865</v>
      </c>
      <c r="J153" s="160" t="s">
        <v>865</v>
      </c>
      <c r="K153" s="160" t="s">
        <v>865</v>
      </c>
      <c r="L153" s="26">
        <f t="shared" si="0"/>
        <v>7</v>
      </c>
      <c r="M153" s="27">
        <f t="shared" si="1"/>
        <v>555</v>
      </c>
      <c r="N153" s="27" t="str">
        <f t="shared" si="2"/>
        <v>-</v>
      </c>
      <c r="O153" s="28" t="str">
        <f t="shared" si="3"/>
        <v>-</v>
      </c>
      <c r="P153" s="29" t="str">
        <f t="shared" si="12"/>
        <v>ABSENT</v>
      </c>
      <c r="Q153" s="248">
        <f t="shared" si="13"/>
        <v>700</v>
      </c>
      <c r="R153" s="269" t="str">
        <f t="shared" si="14"/>
        <v>FAIL: 0  ABSENT: 7</v>
      </c>
      <c r="S153" s="133" t="str">
        <f t="shared" si="15"/>
        <v xml:space="preserve">Tarjuma,  Islamic Study/Ethics, English, Urdu, Biology, Chemistry, Physics, </v>
      </c>
      <c r="T153" s="114"/>
      <c r="U153" s="114"/>
      <c r="W153" s="114"/>
      <c r="AF153" s="114"/>
    </row>
    <row r="154" spans="1:32" ht="15.75" customHeight="1" thickBot="1">
      <c r="A154" s="58">
        <v>148</v>
      </c>
      <c r="B154" s="154">
        <v>177</v>
      </c>
      <c r="C154" s="155" t="s">
        <v>996</v>
      </c>
      <c r="D154" s="156" t="s">
        <v>869</v>
      </c>
      <c r="E154" s="157">
        <v>48</v>
      </c>
      <c r="F154" s="157">
        <v>43</v>
      </c>
      <c r="G154" s="158">
        <v>82</v>
      </c>
      <c r="H154" s="158">
        <v>63</v>
      </c>
      <c r="I154" s="158">
        <v>36</v>
      </c>
      <c r="J154" s="158">
        <v>46</v>
      </c>
      <c r="K154" s="158">
        <v>71</v>
      </c>
      <c r="L154" s="26">
        <f t="shared" si="0"/>
        <v>7</v>
      </c>
      <c r="M154" s="27">
        <f t="shared" si="1"/>
        <v>555</v>
      </c>
      <c r="N154" s="27">
        <f t="shared" si="2"/>
        <v>389</v>
      </c>
      <c r="O154" s="28">
        <f t="shared" si="3"/>
        <v>70.090090090090087</v>
      </c>
      <c r="P154" s="29" t="str">
        <f t="shared" si="12"/>
        <v>PASS</v>
      </c>
      <c r="Q154" s="248">
        <f t="shared" si="13"/>
        <v>0</v>
      </c>
      <c r="R154" s="269" t="str">
        <f t="shared" si="14"/>
        <v>PASS</v>
      </c>
      <c r="S154" s="133" t="str">
        <f t="shared" si="15"/>
        <v/>
      </c>
      <c r="T154" s="114"/>
      <c r="U154" s="114"/>
      <c r="W154" s="114"/>
      <c r="AF154" s="114"/>
    </row>
    <row r="155" spans="1:32" ht="15.75" customHeight="1" thickBot="1">
      <c r="A155" s="58">
        <v>149</v>
      </c>
      <c r="B155" s="154">
        <v>178</v>
      </c>
      <c r="C155" s="155" t="s">
        <v>997</v>
      </c>
      <c r="D155" s="156" t="s">
        <v>869</v>
      </c>
      <c r="E155" s="157">
        <v>41</v>
      </c>
      <c r="F155" s="159" t="s">
        <v>865</v>
      </c>
      <c r="G155" s="158">
        <v>54</v>
      </c>
      <c r="H155" s="160" t="s">
        <v>865</v>
      </c>
      <c r="I155" s="158">
        <v>40</v>
      </c>
      <c r="J155" s="160" t="s">
        <v>865</v>
      </c>
      <c r="K155" s="160" t="s">
        <v>865</v>
      </c>
      <c r="L155" s="26">
        <f t="shared" si="0"/>
        <v>7</v>
      </c>
      <c r="M155" s="27">
        <f t="shared" si="1"/>
        <v>555</v>
      </c>
      <c r="N155" s="27" t="str">
        <f t="shared" si="2"/>
        <v>-</v>
      </c>
      <c r="O155" s="28" t="str">
        <f t="shared" si="3"/>
        <v>-</v>
      </c>
      <c r="P155" s="29" t="str">
        <f t="shared" si="12"/>
        <v>FAIL</v>
      </c>
      <c r="Q155" s="248">
        <f t="shared" si="13"/>
        <v>400</v>
      </c>
      <c r="R155" s="269" t="str">
        <f t="shared" si="14"/>
        <v>FAIL: 0  ABSENT: 4</v>
      </c>
      <c r="S155" s="133" t="str">
        <f t="shared" si="15"/>
        <v xml:space="preserve"> Islamic Study/Ethics, Urdu, Chemistry, Physics, </v>
      </c>
      <c r="T155" s="114"/>
      <c r="U155" s="114"/>
      <c r="W155" s="114"/>
      <c r="AF155" s="114"/>
    </row>
    <row r="156" spans="1:32" ht="15.75" customHeight="1" thickBot="1">
      <c r="A156" s="58">
        <v>150</v>
      </c>
      <c r="B156" s="154">
        <v>179</v>
      </c>
      <c r="C156" s="155" t="s">
        <v>998</v>
      </c>
      <c r="D156" s="156" t="s">
        <v>869</v>
      </c>
      <c r="E156" s="159" t="s">
        <v>865</v>
      </c>
      <c r="F156" s="159" t="s">
        <v>865</v>
      </c>
      <c r="G156" s="160" t="s">
        <v>865</v>
      </c>
      <c r="H156" s="160" t="s">
        <v>865</v>
      </c>
      <c r="I156" s="160" t="s">
        <v>865</v>
      </c>
      <c r="J156" s="160" t="s">
        <v>865</v>
      </c>
      <c r="K156" s="160" t="s">
        <v>865</v>
      </c>
      <c r="L156" s="26">
        <f t="shared" si="0"/>
        <v>7</v>
      </c>
      <c r="M156" s="27">
        <f t="shared" si="1"/>
        <v>555</v>
      </c>
      <c r="N156" s="27" t="str">
        <f t="shared" si="2"/>
        <v>-</v>
      </c>
      <c r="O156" s="28" t="str">
        <f t="shared" si="3"/>
        <v>-</v>
      </c>
      <c r="P156" s="29" t="str">
        <f t="shared" si="12"/>
        <v>ABSENT</v>
      </c>
      <c r="Q156" s="248">
        <f t="shared" si="13"/>
        <v>700</v>
      </c>
      <c r="R156" s="269" t="str">
        <f t="shared" si="14"/>
        <v>FAIL: 0  ABSENT: 7</v>
      </c>
      <c r="S156" s="133" t="str">
        <f t="shared" si="15"/>
        <v xml:space="preserve">Tarjuma,  Islamic Study/Ethics, English, Urdu, Biology, Chemistry, Physics, </v>
      </c>
      <c r="T156" s="114"/>
      <c r="U156" s="114"/>
      <c r="W156" s="114"/>
      <c r="AF156" s="114"/>
    </row>
    <row r="157" spans="1:32" ht="15.75" customHeight="1" thickBot="1">
      <c r="A157" s="58">
        <v>151</v>
      </c>
      <c r="B157" s="154">
        <v>180</v>
      </c>
      <c r="C157" s="155" t="s">
        <v>999</v>
      </c>
      <c r="D157" s="156" t="s">
        <v>869</v>
      </c>
      <c r="E157" s="159" t="s">
        <v>865</v>
      </c>
      <c r="F157" s="159" t="s">
        <v>865</v>
      </c>
      <c r="G157" s="160" t="s">
        <v>865</v>
      </c>
      <c r="H157" s="160" t="s">
        <v>865</v>
      </c>
      <c r="I157" s="160" t="s">
        <v>865</v>
      </c>
      <c r="J157" s="160" t="s">
        <v>865</v>
      </c>
      <c r="K157" s="160" t="s">
        <v>865</v>
      </c>
      <c r="L157" s="26">
        <f t="shared" si="0"/>
        <v>7</v>
      </c>
      <c r="M157" s="27">
        <f t="shared" si="1"/>
        <v>555</v>
      </c>
      <c r="N157" s="27" t="str">
        <f t="shared" si="2"/>
        <v>-</v>
      </c>
      <c r="O157" s="28" t="str">
        <f t="shared" si="3"/>
        <v>-</v>
      </c>
      <c r="P157" s="29" t="str">
        <f t="shared" si="12"/>
        <v>ABSENT</v>
      </c>
      <c r="Q157" s="248">
        <f t="shared" si="13"/>
        <v>700</v>
      </c>
      <c r="R157" s="269" t="str">
        <f t="shared" si="14"/>
        <v>FAIL: 0  ABSENT: 7</v>
      </c>
      <c r="S157" s="133" t="str">
        <f t="shared" si="15"/>
        <v xml:space="preserve">Tarjuma,  Islamic Study/Ethics, English, Urdu, Biology, Chemistry, Physics, </v>
      </c>
      <c r="T157" s="114"/>
      <c r="U157" s="114"/>
      <c r="W157" s="114"/>
      <c r="AF157" s="114"/>
    </row>
    <row r="158" spans="1:32" ht="15.75" customHeight="1" thickBot="1">
      <c r="A158" s="58">
        <v>152</v>
      </c>
      <c r="B158" s="154">
        <v>181</v>
      </c>
      <c r="C158" s="155" t="s">
        <v>1000</v>
      </c>
      <c r="D158" s="156" t="s">
        <v>869</v>
      </c>
      <c r="E158" s="157">
        <v>46</v>
      </c>
      <c r="F158" s="157">
        <v>45</v>
      </c>
      <c r="G158" s="158">
        <v>63</v>
      </c>
      <c r="H158" s="158">
        <v>66</v>
      </c>
      <c r="I158" s="158">
        <v>42</v>
      </c>
      <c r="J158" s="158">
        <v>67</v>
      </c>
      <c r="K158" s="158">
        <v>52</v>
      </c>
      <c r="L158" s="26">
        <f t="shared" si="0"/>
        <v>7</v>
      </c>
      <c r="M158" s="27">
        <f t="shared" si="1"/>
        <v>555</v>
      </c>
      <c r="N158" s="27">
        <f t="shared" si="2"/>
        <v>381</v>
      </c>
      <c r="O158" s="28">
        <f t="shared" si="3"/>
        <v>68.648648648648646</v>
      </c>
      <c r="P158" s="29" t="str">
        <f t="shared" si="12"/>
        <v>PASS</v>
      </c>
      <c r="Q158" s="248">
        <f t="shared" si="13"/>
        <v>0</v>
      </c>
      <c r="R158" s="269" t="str">
        <f t="shared" si="14"/>
        <v>PASS</v>
      </c>
      <c r="S158" s="133" t="str">
        <f t="shared" si="15"/>
        <v/>
      </c>
      <c r="T158" s="114"/>
      <c r="U158" s="114"/>
      <c r="W158" s="114"/>
      <c r="AF158" s="114"/>
    </row>
    <row r="159" spans="1:32" ht="15.75" customHeight="1" thickBot="1">
      <c r="A159" s="58">
        <v>153</v>
      </c>
      <c r="B159" s="154">
        <v>182</v>
      </c>
      <c r="C159" s="155" t="s">
        <v>1001</v>
      </c>
      <c r="D159" s="156" t="s">
        <v>869</v>
      </c>
      <c r="E159" s="159" t="s">
        <v>865</v>
      </c>
      <c r="F159" s="159" t="s">
        <v>865</v>
      </c>
      <c r="G159" s="160" t="s">
        <v>865</v>
      </c>
      <c r="H159" s="160" t="s">
        <v>865</v>
      </c>
      <c r="I159" s="160" t="s">
        <v>865</v>
      </c>
      <c r="J159" s="160" t="s">
        <v>865</v>
      </c>
      <c r="K159" s="160" t="s">
        <v>865</v>
      </c>
      <c r="L159" s="26">
        <f t="shared" si="0"/>
        <v>7</v>
      </c>
      <c r="M159" s="27">
        <f t="shared" si="1"/>
        <v>555</v>
      </c>
      <c r="N159" s="27" t="str">
        <f t="shared" si="2"/>
        <v>-</v>
      </c>
      <c r="O159" s="28" t="str">
        <f t="shared" si="3"/>
        <v>-</v>
      </c>
      <c r="P159" s="29" t="str">
        <f t="shared" si="12"/>
        <v>ABSENT</v>
      </c>
      <c r="Q159" s="248">
        <f t="shared" si="13"/>
        <v>700</v>
      </c>
      <c r="R159" s="269" t="str">
        <f t="shared" si="14"/>
        <v>FAIL: 0  ABSENT: 7</v>
      </c>
      <c r="S159" s="133" t="str">
        <f t="shared" si="15"/>
        <v xml:space="preserve">Tarjuma,  Islamic Study/Ethics, English, Urdu, Biology, Chemistry, Physics, </v>
      </c>
      <c r="T159" s="114"/>
      <c r="U159" s="114"/>
      <c r="W159" s="114"/>
      <c r="AF159" s="114"/>
    </row>
    <row r="160" spans="1:32" ht="15.75" customHeight="1" thickBot="1">
      <c r="A160" s="58">
        <v>154</v>
      </c>
      <c r="B160" s="154">
        <v>183</v>
      </c>
      <c r="C160" s="155" t="s">
        <v>1002</v>
      </c>
      <c r="D160" s="156" t="s">
        <v>869</v>
      </c>
      <c r="E160" s="159" t="s">
        <v>865</v>
      </c>
      <c r="F160" s="159" t="s">
        <v>865</v>
      </c>
      <c r="G160" s="160" t="s">
        <v>865</v>
      </c>
      <c r="H160" s="160" t="s">
        <v>865</v>
      </c>
      <c r="I160" s="160" t="s">
        <v>865</v>
      </c>
      <c r="J160" s="160" t="s">
        <v>865</v>
      </c>
      <c r="K160" s="160" t="s">
        <v>865</v>
      </c>
      <c r="L160" s="26">
        <f t="shared" si="0"/>
        <v>7</v>
      </c>
      <c r="M160" s="27">
        <f t="shared" si="1"/>
        <v>555</v>
      </c>
      <c r="N160" s="27" t="str">
        <f t="shared" si="2"/>
        <v>-</v>
      </c>
      <c r="O160" s="28" t="str">
        <f t="shared" si="3"/>
        <v>-</v>
      </c>
      <c r="P160" s="29" t="str">
        <f t="shared" si="12"/>
        <v>ABSENT</v>
      </c>
      <c r="Q160" s="248">
        <f t="shared" si="13"/>
        <v>700</v>
      </c>
      <c r="R160" s="269" t="str">
        <f t="shared" si="14"/>
        <v>FAIL: 0  ABSENT: 7</v>
      </c>
      <c r="S160" s="133" t="str">
        <f t="shared" si="15"/>
        <v xml:space="preserve">Tarjuma,  Islamic Study/Ethics, English, Urdu, Biology, Chemistry, Physics, </v>
      </c>
      <c r="T160" s="114"/>
      <c r="U160" s="114"/>
      <c r="W160" s="114"/>
      <c r="AF160" s="114"/>
    </row>
    <row r="161" spans="1:32" ht="15.75" customHeight="1" thickBot="1">
      <c r="A161" s="58">
        <v>155</v>
      </c>
      <c r="B161" s="154">
        <v>184</v>
      </c>
      <c r="C161" s="155" t="s">
        <v>1003</v>
      </c>
      <c r="D161" s="156" t="s">
        <v>869</v>
      </c>
      <c r="E161" s="157">
        <v>46</v>
      </c>
      <c r="F161" s="157">
        <v>39</v>
      </c>
      <c r="G161" s="158">
        <v>71</v>
      </c>
      <c r="H161" s="158">
        <v>65</v>
      </c>
      <c r="I161" s="160" t="s">
        <v>865</v>
      </c>
      <c r="J161" s="158">
        <v>52</v>
      </c>
      <c r="K161" s="158">
        <v>49</v>
      </c>
      <c r="L161" s="26">
        <f t="shared" si="0"/>
        <v>7</v>
      </c>
      <c r="M161" s="27">
        <f t="shared" si="1"/>
        <v>555</v>
      </c>
      <c r="N161" s="27">
        <f t="shared" si="2"/>
        <v>322</v>
      </c>
      <c r="O161" s="28">
        <f t="shared" si="3"/>
        <v>58.018018018018012</v>
      </c>
      <c r="P161" s="29" t="str">
        <f t="shared" si="12"/>
        <v>PASS</v>
      </c>
      <c r="Q161" s="248">
        <f t="shared" si="13"/>
        <v>100</v>
      </c>
      <c r="R161" s="269" t="str">
        <f t="shared" si="14"/>
        <v>FAIL: 0  ABSENT: 1</v>
      </c>
      <c r="S161" s="133" t="str">
        <f t="shared" si="15"/>
        <v xml:space="preserve">Biology, </v>
      </c>
      <c r="T161" s="114"/>
      <c r="U161" s="114"/>
      <c r="W161" s="114"/>
      <c r="AF161" s="114"/>
    </row>
    <row r="162" spans="1:32" ht="15.75" customHeight="1" thickBot="1">
      <c r="A162" s="58">
        <v>156</v>
      </c>
      <c r="B162" s="154">
        <v>185</v>
      </c>
      <c r="C162" s="155" t="s">
        <v>1004</v>
      </c>
      <c r="D162" s="156" t="s">
        <v>869</v>
      </c>
      <c r="E162" s="159" t="s">
        <v>865</v>
      </c>
      <c r="F162" s="157">
        <v>42</v>
      </c>
      <c r="G162" s="158">
        <v>40</v>
      </c>
      <c r="H162" s="158">
        <v>66</v>
      </c>
      <c r="I162" s="160" t="s">
        <v>865</v>
      </c>
      <c r="J162" s="161">
        <v>16</v>
      </c>
      <c r="K162" s="160" t="s">
        <v>865</v>
      </c>
      <c r="L162" s="26">
        <f t="shared" si="0"/>
        <v>7</v>
      </c>
      <c r="M162" s="27">
        <f t="shared" si="1"/>
        <v>555</v>
      </c>
      <c r="N162" s="27" t="str">
        <f t="shared" si="2"/>
        <v>-</v>
      </c>
      <c r="O162" s="28" t="str">
        <f t="shared" si="3"/>
        <v>-</v>
      </c>
      <c r="P162" s="29" t="str">
        <f t="shared" si="12"/>
        <v>FAIL</v>
      </c>
      <c r="Q162" s="248">
        <f t="shared" si="13"/>
        <v>400</v>
      </c>
      <c r="R162" s="269" t="str">
        <f t="shared" si="14"/>
        <v>FAIL: 1  ABSENT: 3</v>
      </c>
      <c r="S162" s="133" t="str">
        <f t="shared" si="15"/>
        <v xml:space="preserve">Tarjuma, Biology, Chemistry, Physics, </v>
      </c>
      <c r="T162" s="114"/>
      <c r="U162" s="114"/>
      <c r="W162" s="114"/>
      <c r="AF162" s="114"/>
    </row>
    <row r="163" spans="1:32" ht="15.75" customHeight="1" thickBot="1">
      <c r="A163" s="58">
        <v>157</v>
      </c>
      <c r="B163" s="154">
        <v>186</v>
      </c>
      <c r="C163" s="155" t="s">
        <v>1005</v>
      </c>
      <c r="D163" s="156" t="s">
        <v>869</v>
      </c>
      <c r="E163" s="159" t="s">
        <v>865</v>
      </c>
      <c r="F163" s="159" t="s">
        <v>865</v>
      </c>
      <c r="G163" s="160" t="s">
        <v>865</v>
      </c>
      <c r="H163" s="160" t="s">
        <v>865</v>
      </c>
      <c r="I163" s="160" t="s">
        <v>865</v>
      </c>
      <c r="J163" s="160" t="s">
        <v>865</v>
      </c>
      <c r="K163" s="160" t="s">
        <v>865</v>
      </c>
      <c r="L163" s="26">
        <f t="shared" si="0"/>
        <v>7</v>
      </c>
      <c r="M163" s="27">
        <f t="shared" si="1"/>
        <v>555</v>
      </c>
      <c r="N163" s="27" t="str">
        <f t="shared" si="2"/>
        <v>-</v>
      </c>
      <c r="O163" s="28" t="str">
        <f t="shared" si="3"/>
        <v>-</v>
      </c>
      <c r="P163" s="29" t="str">
        <f t="shared" si="12"/>
        <v>ABSENT</v>
      </c>
      <c r="Q163" s="248">
        <f t="shared" si="13"/>
        <v>700</v>
      </c>
      <c r="R163" s="269" t="str">
        <f t="shared" si="14"/>
        <v>FAIL: 0  ABSENT: 7</v>
      </c>
      <c r="S163" s="133" t="str">
        <f t="shared" si="15"/>
        <v xml:space="preserve">Tarjuma,  Islamic Study/Ethics, English, Urdu, Biology, Chemistry, Physics, </v>
      </c>
      <c r="T163" s="114"/>
      <c r="U163" s="114"/>
      <c r="W163" s="114"/>
      <c r="AF163" s="114"/>
    </row>
    <row r="164" spans="1:32" ht="15.75" customHeight="1" thickBot="1">
      <c r="A164" s="58">
        <v>158</v>
      </c>
      <c r="B164" s="154">
        <v>187</v>
      </c>
      <c r="C164" s="155" t="s">
        <v>1006</v>
      </c>
      <c r="D164" s="156" t="s">
        <v>869</v>
      </c>
      <c r="E164" s="157">
        <v>46</v>
      </c>
      <c r="F164" s="157">
        <v>34</v>
      </c>
      <c r="G164" s="160" t="s">
        <v>865</v>
      </c>
      <c r="H164" s="160" t="s">
        <v>865</v>
      </c>
      <c r="I164" s="158">
        <v>71</v>
      </c>
      <c r="J164" s="161">
        <v>25</v>
      </c>
      <c r="K164" s="161">
        <v>22</v>
      </c>
      <c r="L164" s="26">
        <f t="shared" si="0"/>
        <v>7</v>
      </c>
      <c r="M164" s="27">
        <f t="shared" si="1"/>
        <v>555</v>
      </c>
      <c r="N164" s="27" t="str">
        <f t="shared" si="2"/>
        <v>-</v>
      </c>
      <c r="O164" s="28" t="str">
        <f t="shared" si="3"/>
        <v>-</v>
      </c>
      <c r="P164" s="29" t="str">
        <f t="shared" si="12"/>
        <v>FAIL</v>
      </c>
      <c r="Q164" s="248">
        <f t="shared" si="13"/>
        <v>400</v>
      </c>
      <c r="R164" s="269" t="str">
        <f t="shared" si="14"/>
        <v>FAIL: 2  ABSENT: 2</v>
      </c>
      <c r="S164" s="133" t="str">
        <f t="shared" si="15"/>
        <v xml:space="preserve">English, Urdu, Chemistry, Physics, </v>
      </c>
      <c r="T164" s="114"/>
      <c r="U164" s="114"/>
      <c r="W164" s="114"/>
      <c r="AF164" s="114"/>
    </row>
    <row r="165" spans="1:32" ht="15.75" customHeight="1" thickBot="1">
      <c r="A165" s="58">
        <v>159</v>
      </c>
      <c r="B165" s="154">
        <v>189</v>
      </c>
      <c r="C165" s="155" t="s">
        <v>1007</v>
      </c>
      <c r="D165" s="156" t="s">
        <v>869</v>
      </c>
      <c r="E165" s="159" t="s">
        <v>865</v>
      </c>
      <c r="F165" s="159" t="s">
        <v>865</v>
      </c>
      <c r="G165" s="160" t="s">
        <v>865</v>
      </c>
      <c r="H165" s="160" t="s">
        <v>865</v>
      </c>
      <c r="I165" s="160" t="s">
        <v>865</v>
      </c>
      <c r="J165" s="160" t="s">
        <v>865</v>
      </c>
      <c r="K165" s="160" t="s">
        <v>865</v>
      </c>
      <c r="L165" s="26">
        <f t="shared" si="0"/>
        <v>7</v>
      </c>
      <c r="M165" s="27">
        <f t="shared" si="1"/>
        <v>555</v>
      </c>
      <c r="N165" s="27" t="str">
        <f t="shared" si="2"/>
        <v>-</v>
      </c>
      <c r="O165" s="28" t="str">
        <f t="shared" si="3"/>
        <v>-</v>
      </c>
      <c r="P165" s="29" t="str">
        <f t="shared" si="12"/>
        <v>ABSENT</v>
      </c>
      <c r="Q165" s="248">
        <f t="shared" si="13"/>
        <v>700</v>
      </c>
      <c r="R165" s="269" t="str">
        <f t="shared" si="14"/>
        <v>FAIL: 0  ABSENT: 7</v>
      </c>
      <c r="S165" s="133" t="str">
        <f t="shared" si="15"/>
        <v xml:space="preserve">Tarjuma,  Islamic Study/Ethics, English, Urdu, Biology, Chemistry, Physics, </v>
      </c>
      <c r="T165" s="114"/>
      <c r="U165" s="114"/>
      <c r="W165" s="114"/>
      <c r="AF165" s="114"/>
    </row>
    <row r="166" spans="1:32" ht="15.75" customHeight="1" thickBot="1">
      <c r="A166" s="58">
        <v>160</v>
      </c>
      <c r="B166" s="154">
        <v>190</v>
      </c>
      <c r="C166" s="155" t="s">
        <v>263</v>
      </c>
      <c r="D166" s="156" t="s">
        <v>869</v>
      </c>
      <c r="E166" s="157">
        <v>43</v>
      </c>
      <c r="F166" s="157">
        <v>38</v>
      </c>
      <c r="G166" s="158">
        <v>77</v>
      </c>
      <c r="H166" s="158">
        <v>66</v>
      </c>
      <c r="I166" s="158">
        <v>40</v>
      </c>
      <c r="J166" s="161">
        <v>14</v>
      </c>
      <c r="K166" s="158">
        <v>39</v>
      </c>
      <c r="L166" s="26">
        <f t="shared" si="0"/>
        <v>7</v>
      </c>
      <c r="M166" s="27">
        <f t="shared" si="1"/>
        <v>555</v>
      </c>
      <c r="N166" s="27">
        <f t="shared" si="2"/>
        <v>317</v>
      </c>
      <c r="O166" s="28">
        <f t="shared" si="3"/>
        <v>57.117117117117125</v>
      </c>
      <c r="P166" s="29" t="str">
        <f t="shared" si="12"/>
        <v>PASS</v>
      </c>
      <c r="Q166" s="248">
        <f t="shared" si="13"/>
        <v>100</v>
      </c>
      <c r="R166" s="269" t="str">
        <f t="shared" si="14"/>
        <v>FAIL: 1  ABSENT: 0</v>
      </c>
      <c r="S166" s="133" t="str">
        <f t="shared" si="15"/>
        <v xml:space="preserve">Chemistry, </v>
      </c>
      <c r="T166" s="114"/>
      <c r="U166" s="114"/>
      <c r="W166" s="114"/>
      <c r="AF166" s="114"/>
    </row>
    <row r="167" spans="1:32" ht="15.75" customHeight="1" thickBot="1">
      <c r="A167" s="58">
        <v>161</v>
      </c>
      <c r="B167" s="154">
        <v>191</v>
      </c>
      <c r="C167" s="155" t="s">
        <v>39</v>
      </c>
      <c r="D167" s="156" t="s">
        <v>869</v>
      </c>
      <c r="E167" s="157">
        <v>44</v>
      </c>
      <c r="F167" s="157">
        <v>40</v>
      </c>
      <c r="G167" s="158">
        <v>89</v>
      </c>
      <c r="H167" s="158">
        <v>80</v>
      </c>
      <c r="I167" s="158">
        <v>51</v>
      </c>
      <c r="J167" s="161">
        <v>15</v>
      </c>
      <c r="K167" s="158">
        <v>42</v>
      </c>
      <c r="L167" s="26">
        <f t="shared" si="0"/>
        <v>7</v>
      </c>
      <c r="M167" s="27">
        <f t="shared" si="1"/>
        <v>555</v>
      </c>
      <c r="N167" s="27">
        <f t="shared" si="2"/>
        <v>361</v>
      </c>
      <c r="O167" s="28">
        <f t="shared" si="3"/>
        <v>65.045045045045043</v>
      </c>
      <c r="P167" s="29" t="str">
        <f t="shared" si="12"/>
        <v>PASS</v>
      </c>
      <c r="Q167" s="248">
        <f t="shared" si="13"/>
        <v>100</v>
      </c>
      <c r="R167" s="269" t="str">
        <f t="shared" si="14"/>
        <v>FAIL: 1  ABSENT: 0</v>
      </c>
      <c r="S167" s="133" t="str">
        <f t="shared" si="15"/>
        <v xml:space="preserve">Chemistry, </v>
      </c>
      <c r="T167" s="114"/>
      <c r="U167" s="114"/>
      <c r="W167" s="114"/>
      <c r="AF167" s="114"/>
    </row>
    <row r="168" spans="1:32" s="111" customFormat="1" ht="15.75" customHeight="1" thickBot="1">
      <c r="A168" s="58">
        <v>162</v>
      </c>
      <c r="B168" s="154">
        <v>192</v>
      </c>
      <c r="C168" s="155" t="s">
        <v>1008</v>
      </c>
      <c r="D168" s="156" t="s">
        <v>869</v>
      </c>
      <c r="E168" s="157">
        <v>49</v>
      </c>
      <c r="F168" s="157">
        <v>47</v>
      </c>
      <c r="G168" s="158">
        <v>95</v>
      </c>
      <c r="H168" s="158">
        <v>81</v>
      </c>
      <c r="I168" s="158">
        <v>47</v>
      </c>
      <c r="J168" s="161">
        <v>12</v>
      </c>
      <c r="K168" s="161">
        <v>14</v>
      </c>
      <c r="L168" s="106">
        <f t="shared" si="0"/>
        <v>7</v>
      </c>
      <c r="M168" s="108">
        <f t="shared" si="1"/>
        <v>555</v>
      </c>
      <c r="N168" s="108" t="str">
        <f t="shared" si="2"/>
        <v>-</v>
      </c>
      <c r="O168" s="109" t="str">
        <f t="shared" si="3"/>
        <v>-</v>
      </c>
      <c r="P168" s="29" t="str">
        <f t="shared" si="12"/>
        <v>FAIL</v>
      </c>
      <c r="Q168" s="248">
        <f t="shared" si="13"/>
        <v>200</v>
      </c>
      <c r="R168" s="269" t="str">
        <f t="shared" si="14"/>
        <v>FAIL: 2  ABSENT: 0</v>
      </c>
      <c r="S168" s="133" t="str">
        <f t="shared" si="15"/>
        <v xml:space="preserve">Chemistry, Physics, </v>
      </c>
      <c r="T168" s="114"/>
      <c r="U168" s="114"/>
      <c r="V168" s="114"/>
      <c r="W168" s="114"/>
      <c r="AF168" s="114"/>
    </row>
    <row r="169" spans="1:32" ht="15.75" customHeight="1" thickBot="1">
      <c r="A169" s="58">
        <v>163</v>
      </c>
      <c r="B169" s="154">
        <v>193</v>
      </c>
      <c r="C169" s="155" t="s">
        <v>1009</v>
      </c>
      <c r="D169" s="156" t="s">
        <v>869</v>
      </c>
      <c r="E169" s="157">
        <v>36</v>
      </c>
      <c r="F169" s="157">
        <v>30</v>
      </c>
      <c r="G169" s="158">
        <v>61</v>
      </c>
      <c r="H169" s="158">
        <v>52</v>
      </c>
      <c r="I169" s="161">
        <v>12</v>
      </c>
      <c r="J169" s="161">
        <v>24</v>
      </c>
      <c r="K169" s="161">
        <v>16</v>
      </c>
      <c r="L169" s="26">
        <f t="shared" si="0"/>
        <v>7</v>
      </c>
      <c r="M169" s="27">
        <f t="shared" si="1"/>
        <v>555</v>
      </c>
      <c r="N169" s="27" t="str">
        <f t="shared" si="2"/>
        <v>-</v>
      </c>
      <c r="O169" s="28" t="str">
        <f t="shared" si="3"/>
        <v>-</v>
      </c>
      <c r="P169" s="29" t="str">
        <f t="shared" si="12"/>
        <v>FAIL</v>
      </c>
      <c r="Q169" s="248">
        <f t="shared" si="13"/>
        <v>500</v>
      </c>
      <c r="R169" s="269" t="str">
        <f t="shared" si="14"/>
        <v>FAIL: 3  ABSENT: 0</v>
      </c>
      <c r="S169" s="133" t="str">
        <f t="shared" si="15"/>
        <v xml:space="preserve">Biology, Chemistry, Physics, </v>
      </c>
      <c r="T169" s="114"/>
      <c r="U169" s="114"/>
      <c r="W169" s="114"/>
      <c r="AF169" s="114"/>
    </row>
    <row r="170" spans="1:32" ht="15.75" customHeight="1" thickBot="1">
      <c r="A170" s="58">
        <v>164</v>
      </c>
      <c r="B170" s="154">
        <v>194</v>
      </c>
      <c r="C170" s="155" t="s">
        <v>1010</v>
      </c>
      <c r="D170" s="156" t="s">
        <v>869</v>
      </c>
      <c r="E170" s="157">
        <v>41</v>
      </c>
      <c r="F170" s="157">
        <v>42</v>
      </c>
      <c r="G170" s="158">
        <v>53</v>
      </c>
      <c r="H170" s="158">
        <v>69</v>
      </c>
      <c r="I170" s="158">
        <v>41</v>
      </c>
      <c r="J170" s="158">
        <v>44</v>
      </c>
      <c r="K170" s="158">
        <v>39</v>
      </c>
      <c r="L170" s="26">
        <f t="shared" si="0"/>
        <v>7</v>
      </c>
      <c r="M170" s="27">
        <f t="shared" si="1"/>
        <v>555</v>
      </c>
      <c r="N170" s="27">
        <f t="shared" si="2"/>
        <v>329</v>
      </c>
      <c r="O170" s="28">
        <f t="shared" si="3"/>
        <v>59.279279279279287</v>
      </c>
      <c r="P170" s="29" t="str">
        <f t="shared" si="12"/>
        <v>PASS</v>
      </c>
      <c r="Q170" s="248">
        <f t="shared" si="13"/>
        <v>0</v>
      </c>
      <c r="R170" s="269" t="str">
        <f t="shared" si="14"/>
        <v>PASS</v>
      </c>
      <c r="S170" s="133" t="str">
        <f t="shared" si="15"/>
        <v/>
      </c>
      <c r="T170" s="114"/>
      <c r="U170" s="114"/>
      <c r="W170" s="114"/>
      <c r="AF170" s="114"/>
    </row>
    <row r="171" spans="1:32" ht="15.75" customHeight="1" thickBot="1">
      <c r="A171" s="58">
        <v>165</v>
      </c>
      <c r="B171" s="154">
        <v>195</v>
      </c>
      <c r="C171" s="155" t="s">
        <v>1011</v>
      </c>
      <c r="D171" s="156" t="s">
        <v>869</v>
      </c>
      <c r="E171" s="157">
        <v>48</v>
      </c>
      <c r="F171" s="157">
        <v>42</v>
      </c>
      <c r="G171" s="158">
        <v>69</v>
      </c>
      <c r="H171" s="158">
        <v>68</v>
      </c>
      <c r="I171" s="160" t="s">
        <v>865</v>
      </c>
      <c r="J171" s="158">
        <v>36</v>
      </c>
      <c r="K171" s="158">
        <v>42</v>
      </c>
      <c r="L171" s="26">
        <f t="shared" ref="L171:L223" si="16">COUNTA(E171:K171)</f>
        <v>7</v>
      </c>
      <c r="M171" s="27">
        <f t="shared" ref="M171:M223" si="17">SUMPRODUCT($E$6:$K$6*(LEN(E171:K171)&gt;0))</f>
        <v>555</v>
      </c>
      <c r="N171" s="27">
        <f t="shared" ref="N171:N223" si="18">IF(P171="PASS", SUMIF(E171:K171,"&gt;0"), "-")</f>
        <v>305</v>
      </c>
      <c r="O171" s="28">
        <f t="shared" ref="O171:O223" si="19">IF(ISNUMBER(N171), N171/M171*100, "-")</f>
        <v>54.954954954954957</v>
      </c>
      <c r="P171" s="29" t="str">
        <f t="shared" si="12"/>
        <v>PASS</v>
      </c>
      <c r="Q171" s="248">
        <f t="shared" si="13"/>
        <v>100</v>
      </c>
      <c r="R171" s="269" t="str">
        <f t="shared" si="14"/>
        <v>FAIL: 0  ABSENT: 1</v>
      </c>
      <c r="S171" s="133" t="str">
        <f t="shared" si="15"/>
        <v xml:space="preserve">Biology, </v>
      </c>
      <c r="T171" s="114"/>
      <c r="U171" s="114"/>
      <c r="W171" s="114"/>
      <c r="AF171" s="114"/>
    </row>
    <row r="172" spans="1:32" ht="15.75" customHeight="1" thickBot="1">
      <c r="A172" s="58">
        <v>166</v>
      </c>
      <c r="B172" s="154">
        <v>196</v>
      </c>
      <c r="C172" s="155" t="s">
        <v>1012</v>
      </c>
      <c r="D172" s="156" t="s">
        <v>869</v>
      </c>
      <c r="E172" s="159" t="s">
        <v>865</v>
      </c>
      <c r="F172" s="159" t="s">
        <v>865</v>
      </c>
      <c r="G172" s="158">
        <v>38</v>
      </c>
      <c r="H172" s="158">
        <v>68</v>
      </c>
      <c r="I172" s="160" t="s">
        <v>865</v>
      </c>
      <c r="J172" s="160" t="s">
        <v>865</v>
      </c>
      <c r="K172" s="160" t="s">
        <v>865</v>
      </c>
      <c r="L172" s="26">
        <f t="shared" si="16"/>
        <v>7</v>
      </c>
      <c r="M172" s="27">
        <f t="shared" si="17"/>
        <v>555</v>
      </c>
      <c r="N172" s="27" t="str">
        <f t="shared" si="18"/>
        <v>-</v>
      </c>
      <c r="O172" s="28" t="str">
        <f t="shared" si="19"/>
        <v>-</v>
      </c>
      <c r="P172" s="29" t="str">
        <f t="shared" si="12"/>
        <v>FAIL</v>
      </c>
      <c r="Q172" s="248">
        <f t="shared" si="13"/>
        <v>600</v>
      </c>
      <c r="R172" s="269" t="str">
        <f t="shared" si="14"/>
        <v>FAIL: 1  ABSENT: 5</v>
      </c>
      <c r="S172" s="133" t="str">
        <f t="shared" si="15"/>
        <v xml:space="preserve">Tarjuma,  Islamic Study/Ethics, English, Biology, Chemistry, Physics, </v>
      </c>
      <c r="T172" s="114"/>
      <c r="U172" s="114"/>
      <c r="W172" s="114"/>
      <c r="AF172" s="114"/>
    </row>
    <row r="173" spans="1:32" ht="15.75" customHeight="1" thickBot="1">
      <c r="A173" s="58">
        <v>167</v>
      </c>
      <c r="B173" s="154">
        <v>197</v>
      </c>
      <c r="C173" s="155" t="s">
        <v>1013</v>
      </c>
      <c r="D173" s="156" t="s">
        <v>869</v>
      </c>
      <c r="E173" s="157">
        <v>34</v>
      </c>
      <c r="F173" s="157">
        <v>40</v>
      </c>
      <c r="G173" s="160" t="s">
        <v>865</v>
      </c>
      <c r="H173" s="158">
        <v>62</v>
      </c>
      <c r="I173" s="158">
        <v>43</v>
      </c>
      <c r="J173" s="161">
        <v>19</v>
      </c>
      <c r="K173" s="158">
        <v>45</v>
      </c>
      <c r="L173" s="26">
        <f t="shared" si="16"/>
        <v>7</v>
      </c>
      <c r="M173" s="27">
        <f t="shared" si="17"/>
        <v>555</v>
      </c>
      <c r="N173" s="27" t="str">
        <f t="shared" si="18"/>
        <v>-</v>
      </c>
      <c r="O173" s="28" t="str">
        <f t="shared" si="19"/>
        <v>-</v>
      </c>
      <c r="P173" s="29" t="str">
        <f t="shared" si="12"/>
        <v>FAIL</v>
      </c>
      <c r="Q173" s="248">
        <f t="shared" si="13"/>
        <v>200</v>
      </c>
      <c r="R173" s="269" t="str">
        <f t="shared" si="14"/>
        <v>FAIL: 1  ABSENT: 1</v>
      </c>
      <c r="S173" s="133" t="str">
        <f t="shared" si="15"/>
        <v xml:space="preserve">English, Chemistry, </v>
      </c>
      <c r="T173" s="114"/>
      <c r="U173" s="114"/>
      <c r="W173" s="114"/>
      <c r="AF173" s="114"/>
    </row>
    <row r="174" spans="1:32" ht="15.75" customHeight="1" thickBot="1">
      <c r="A174" s="58">
        <v>168</v>
      </c>
      <c r="B174" s="154">
        <v>198</v>
      </c>
      <c r="C174" s="155" t="s">
        <v>728</v>
      </c>
      <c r="D174" s="156" t="s">
        <v>869</v>
      </c>
      <c r="E174" s="157">
        <v>45</v>
      </c>
      <c r="F174" s="157">
        <v>37</v>
      </c>
      <c r="G174" s="158">
        <v>75</v>
      </c>
      <c r="H174" s="158">
        <v>58</v>
      </c>
      <c r="I174" s="158">
        <v>40</v>
      </c>
      <c r="J174" s="161">
        <v>21</v>
      </c>
      <c r="K174" s="158">
        <v>49</v>
      </c>
      <c r="L174" s="26">
        <f t="shared" si="16"/>
        <v>7</v>
      </c>
      <c r="M174" s="27">
        <f t="shared" si="17"/>
        <v>555</v>
      </c>
      <c r="N174" s="27">
        <f t="shared" si="18"/>
        <v>325</v>
      </c>
      <c r="O174" s="28">
        <f t="shared" si="19"/>
        <v>58.558558558558559</v>
      </c>
      <c r="P174" s="29" t="str">
        <f t="shared" si="12"/>
        <v>PASS</v>
      </c>
      <c r="Q174" s="248">
        <f t="shared" si="13"/>
        <v>100</v>
      </c>
      <c r="R174" s="269" t="str">
        <f t="shared" si="14"/>
        <v>FAIL: 1  ABSENT: 0</v>
      </c>
      <c r="S174" s="133" t="str">
        <f t="shared" si="15"/>
        <v xml:space="preserve">Chemistry, </v>
      </c>
      <c r="T174" s="114"/>
      <c r="U174" s="114"/>
      <c r="W174" s="114"/>
      <c r="AF174" s="114"/>
    </row>
    <row r="175" spans="1:32" ht="15.75" customHeight="1" thickBot="1">
      <c r="A175" s="58">
        <v>169</v>
      </c>
      <c r="B175" s="154">
        <v>199</v>
      </c>
      <c r="C175" s="155" t="s">
        <v>1014</v>
      </c>
      <c r="D175" s="156" t="s">
        <v>869</v>
      </c>
      <c r="E175" s="157">
        <v>47</v>
      </c>
      <c r="F175" s="157">
        <v>40</v>
      </c>
      <c r="G175" s="158">
        <v>89</v>
      </c>
      <c r="H175" s="158">
        <v>74</v>
      </c>
      <c r="I175" s="158">
        <v>71</v>
      </c>
      <c r="J175" s="158">
        <v>32</v>
      </c>
      <c r="K175" s="158">
        <v>41</v>
      </c>
      <c r="L175" s="26">
        <f t="shared" si="16"/>
        <v>7</v>
      </c>
      <c r="M175" s="27">
        <f t="shared" si="17"/>
        <v>555</v>
      </c>
      <c r="N175" s="27">
        <f t="shared" si="18"/>
        <v>394</v>
      </c>
      <c r="O175" s="28">
        <f t="shared" si="19"/>
        <v>70.990990990990994</v>
      </c>
      <c r="P175" s="29" t="str">
        <f t="shared" si="12"/>
        <v>PASS</v>
      </c>
      <c r="Q175" s="248">
        <f t="shared" si="13"/>
        <v>100</v>
      </c>
      <c r="R175" s="269" t="str">
        <f t="shared" si="14"/>
        <v>FAIL: 1  ABSENT: 0</v>
      </c>
      <c r="S175" s="133" t="str">
        <f t="shared" si="15"/>
        <v xml:space="preserve">Chemistry, </v>
      </c>
      <c r="T175" s="114"/>
      <c r="U175" s="114"/>
      <c r="W175" s="114"/>
      <c r="AF175" s="114"/>
    </row>
    <row r="176" spans="1:32" ht="15.75" customHeight="1" thickBot="1">
      <c r="A176" s="58">
        <v>170</v>
      </c>
      <c r="B176" s="154">
        <v>200</v>
      </c>
      <c r="C176" s="155" t="s">
        <v>1015</v>
      </c>
      <c r="D176" s="156" t="s">
        <v>869</v>
      </c>
      <c r="E176" s="157">
        <v>48</v>
      </c>
      <c r="F176" s="157">
        <v>47</v>
      </c>
      <c r="G176" s="158">
        <v>52</v>
      </c>
      <c r="H176" s="158">
        <v>93</v>
      </c>
      <c r="I176" s="158">
        <v>41</v>
      </c>
      <c r="J176" s="158">
        <v>47</v>
      </c>
      <c r="K176" s="158">
        <v>28</v>
      </c>
      <c r="L176" s="26">
        <f t="shared" si="16"/>
        <v>7</v>
      </c>
      <c r="M176" s="27">
        <f t="shared" si="17"/>
        <v>555</v>
      </c>
      <c r="N176" s="27">
        <f t="shared" si="18"/>
        <v>356</v>
      </c>
      <c r="O176" s="28">
        <f t="shared" si="19"/>
        <v>64.14414414414415</v>
      </c>
      <c r="P176" s="29" t="str">
        <f t="shared" si="12"/>
        <v>PASS</v>
      </c>
      <c r="Q176" s="248">
        <f t="shared" si="13"/>
        <v>100</v>
      </c>
      <c r="R176" s="269" t="str">
        <f t="shared" si="14"/>
        <v>FAIL: 1  ABSENT: 0</v>
      </c>
      <c r="S176" s="133" t="str">
        <f t="shared" si="15"/>
        <v xml:space="preserve">Physics, </v>
      </c>
      <c r="T176" s="114"/>
      <c r="U176" s="114"/>
      <c r="W176" s="114"/>
      <c r="AF176" s="114"/>
    </row>
    <row r="177" spans="1:32" ht="15.75" customHeight="1" thickBot="1">
      <c r="A177" s="58">
        <v>171</v>
      </c>
      <c r="B177" s="154">
        <v>201</v>
      </c>
      <c r="C177" s="155" t="s">
        <v>1016</v>
      </c>
      <c r="D177" s="156" t="s">
        <v>869</v>
      </c>
      <c r="E177" s="159" t="s">
        <v>865</v>
      </c>
      <c r="F177" s="159" t="s">
        <v>865</v>
      </c>
      <c r="G177" s="160" t="s">
        <v>865</v>
      </c>
      <c r="H177" s="160" t="s">
        <v>865</v>
      </c>
      <c r="I177" s="160" t="s">
        <v>865</v>
      </c>
      <c r="J177" s="160" t="s">
        <v>865</v>
      </c>
      <c r="K177" s="160" t="s">
        <v>865</v>
      </c>
      <c r="L177" s="26">
        <f t="shared" si="16"/>
        <v>7</v>
      </c>
      <c r="M177" s="27">
        <f t="shared" si="17"/>
        <v>555</v>
      </c>
      <c r="N177" s="27" t="str">
        <f t="shared" si="18"/>
        <v>-</v>
      </c>
      <c r="O177" s="28" t="str">
        <f t="shared" si="19"/>
        <v>-</v>
      </c>
      <c r="P177" s="29" t="str">
        <f t="shared" si="12"/>
        <v>ABSENT</v>
      </c>
      <c r="Q177" s="248">
        <f t="shared" si="13"/>
        <v>700</v>
      </c>
      <c r="R177" s="269" t="str">
        <f t="shared" si="14"/>
        <v>FAIL: 0  ABSENT: 7</v>
      </c>
      <c r="S177" s="133" t="str">
        <f t="shared" si="15"/>
        <v xml:space="preserve">Tarjuma,  Islamic Study/Ethics, English, Urdu, Biology, Chemistry, Physics, </v>
      </c>
      <c r="T177" s="114"/>
      <c r="U177" s="114"/>
      <c r="W177" s="114"/>
      <c r="AF177" s="114"/>
    </row>
    <row r="178" spans="1:32" ht="15.75" customHeight="1" thickBot="1">
      <c r="A178" s="58">
        <v>172</v>
      </c>
      <c r="B178" s="154">
        <v>202</v>
      </c>
      <c r="C178" s="155" t="s">
        <v>1017</v>
      </c>
      <c r="D178" s="156" t="s">
        <v>869</v>
      </c>
      <c r="E178" s="157">
        <v>46</v>
      </c>
      <c r="F178" s="157">
        <v>45</v>
      </c>
      <c r="G178" s="158">
        <v>71</v>
      </c>
      <c r="H178" s="158">
        <v>68</v>
      </c>
      <c r="I178" s="158">
        <v>40</v>
      </c>
      <c r="J178" s="158">
        <v>34</v>
      </c>
      <c r="K178" s="158">
        <v>53</v>
      </c>
      <c r="L178" s="26">
        <f t="shared" si="16"/>
        <v>7</v>
      </c>
      <c r="M178" s="27">
        <f t="shared" si="17"/>
        <v>555</v>
      </c>
      <c r="N178" s="27">
        <f t="shared" si="18"/>
        <v>357</v>
      </c>
      <c r="O178" s="28">
        <f t="shared" si="19"/>
        <v>64.324324324324323</v>
      </c>
      <c r="P178" s="29" t="str">
        <f t="shared" si="12"/>
        <v>PASS</v>
      </c>
      <c r="Q178" s="248">
        <f t="shared" si="13"/>
        <v>0</v>
      </c>
      <c r="R178" s="269" t="str">
        <f t="shared" si="14"/>
        <v>PASS</v>
      </c>
      <c r="S178" s="133" t="str">
        <f t="shared" si="15"/>
        <v/>
      </c>
      <c r="T178" s="114"/>
      <c r="U178" s="114"/>
      <c r="W178" s="114"/>
      <c r="AF178" s="114"/>
    </row>
    <row r="179" spans="1:32" ht="15.75" customHeight="1" thickBot="1">
      <c r="A179" s="58">
        <v>173</v>
      </c>
      <c r="B179" s="154">
        <v>203</v>
      </c>
      <c r="C179" s="155" t="s">
        <v>1018</v>
      </c>
      <c r="D179" s="156" t="s">
        <v>869</v>
      </c>
      <c r="E179" s="159" t="s">
        <v>865</v>
      </c>
      <c r="F179" s="157">
        <v>32</v>
      </c>
      <c r="G179" s="160" t="s">
        <v>865</v>
      </c>
      <c r="H179" s="158">
        <v>53</v>
      </c>
      <c r="I179" s="160" t="s">
        <v>865</v>
      </c>
      <c r="J179" s="161">
        <v>22</v>
      </c>
      <c r="K179" s="158">
        <v>30</v>
      </c>
      <c r="L179" s="26">
        <f t="shared" si="16"/>
        <v>7</v>
      </c>
      <c r="M179" s="27">
        <f t="shared" si="17"/>
        <v>555</v>
      </c>
      <c r="N179" s="27" t="str">
        <f t="shared" si="18"/>
        <v>-</v>
      </c>
      <c r="O179" s="28" t="str">
        <f t="shared" si="19"/>
        <v>-</v>
      </c>
      <c r="P179" s="29" t="str">
        <f t="shared" si="12"/>
        <v>FAIL</v>
      </c>
      <c r="Q179" s="248">
        <f t="shared" si="13"/>
        <v>500</v>
      </c>
      <c r="R179" s="269" t="str">
        <f t="shared" si="14"/>
        <v>FAIL: 2  ABSENT: 3</v>
      </c>
      <c r="S179" s="133" t="str">
        <f t="shared" si="15"/>
        <v xml:space="preserve">Tarjuma, English, Biology, Chemistry, Physics, </v>
      </c>
      <c r="T179" s="114"/>
      <c r="U179" s="114"/>
      <c r="W179" s="114"/>
      <c r="AF179" s="114"/>
    </row>
    <row r="180" spans="1:32" ht="15.75" customHeight="1" thickBot="1">
      <c r="A180" s="58">
        <v>174</v>
      </c>
      <c r="B180" s="154">
        <v>204</v>
      </c>
      <c r="C180" s="155" t="s">
        <v>1019</v>
      </c>
      <c r="D180" s="156" t="s">
        <v>869</v>
      </c>
      <c r="E180" s="157">
        <v>35</v>
      </c>
      <c r="F180" s="157">
        <v>28</v>
      </c>
      <c r="G180" s="161">
        <v>26</v>
      </c>
      <c r="H180" s="158">
        <v>67</v>
      </c>
      <c r="I180" s="161">
        <v>9</v>
      </c>
      <c r="J180" s="161">
        <v>6</v>
      </c>
      <c r="K180" s="161">
        <v>16</v>
      </c>
      <c r="L180" s="26">
        <f t="shared" si="16"/>
        <v>7</v>
      </c>
      <c r="M180" s="27">
        <f t="shared" si="17"/>
        <v>555</v>
      </c>
      <c r="N180" s="27" t="str">
        <f t="shared" si="18"/>
        <v>-</v>
      </c>
      <c r="O180" s="28" t="str">
        <f t="shared" si="19"/>
        <v>-</v>
      </c>
      <c r="P180" s="29" t="str">
        <f t="shared" si="12"/>
        <v>FAIL</v>
      </c>
      <c r="Q180" s="248">
        <f t="shared" si="13"/>
        <v>500</v>
      </c>
      <c r="R180" s="269" t="str">
        <f t="shared" si="14"/>
        <v>FAIL: 4  ABSENT: 0</v>
      </c>
      <c r="S180" s="133" t="str">
        <f t="shared" si="15"/>
        <v xml:space="preserve">English, Biology, Chemistry, Physics, </v>
      </c>
      <c r="T180" s="114"/>
      <c r="U180" s="114"/>
      <c r="W180" s="114"/>
      <c r="AF180" s="114"/>
    </row>
    <row r="181" spans="1:32" ht="15.75" customHeight="1" thickBot="1">
      <c r="A181" s="58">
        <v>175</v>
      </c>
      <c r="B181" s="154">
        <v>205</v>
      </c>
      <c r="C181" s="155" t="s">
        <v>1020</v>
      </c>
      <c r="D181" s="156" t="s">
        <v>869</v>
      </c>
      <c r="E181" s="157">
        <v>32</v>
      </c>
      <c r="F181" s="157">
        <v>33</v>
      </c>
      <c r="G181" s="158">
        <v>80</v>
      </c>
      <c r="H181" s="158">
        <v>60</v>
      </c>
      <c r="I181" s="161">
        <v>23</v>
      </c>
      <c r="J181" s="158">
        <v>40</v>
      </c>
      <c r="K181" s="161">
        <v>24</v>
      </c>
      <c r="L181" s="26">
        <f t="shared" si="16"/>
        <v>7</v>
      </c>
      <c r="M181" s="27">
        <f t="shared" si="17"/>
        <v>555</v>
      </c>
      <c r="N181" s="27" t="str">
        <f t="shared" si="18"/>
        <v>-</v>
      </c>
      <c r="O181" s="28" t="str">
        <f t="shared" si="19"/>
        <v>-</v>
      </c>
      <c r="P181" s="29" t="str">
        <f t="shared" si="12"/>
        <v>FAIL</v>
      </c>
      <c r="Q181" s="248">
        <f t="shared" si="13"/>
        <v>200</v>
      </c>
      <c r="R181" s="269" t="str">
        <f t="shared" si="14"/>
        <v>FAIL: 2  ABSENT: 0</v>
      </c>
      <c r="S181" s="133" t="str">
        <f t="shared" si="15"/>
        <v xml:space="preserve">Biology, Physics, </v>
      </c>
      <c r="T181" s="114"/>
      <c r="U181" s="114"/>
      <c r="W181" s="114"/>
      <c r="AF181" s="114"/>
    </row>
    <row r="182" spans="1:32" s="111" customFormat="1" ht="15.75" customHeight="1" thickBot="1">
      <c r="A182" s="58">
        <v>176</v>
      </c>
      <c r="B182" s="154">
        <v>206</v>
      </c>
      <c r="C182" s="155" t="s">
        <v>1021</v>
      </c>
      <c r="D182" s="156" t="s">
        <v>869</v>
      </c>
      <c r="E182" s="157">
        <v>20</v>
      </c>
      <c r="F182" s="157">
        <v>25</v>
      </c>
      <c r="G182" s="158">
        <v>76</v>
      </c>
      <c r="H182" s="158">
        <v>75</v>
      </c>
      <c r="I182" s="158">
        <v>40</v>
      </c>
      <c r="J182" s="161">
        <v>8</v>
      </c>
      <c r="K182" s="161">
        <v>18</v>
      </c>
      <c r="L182" s="106">
        <f t="shared" si="16"/>
        <v>7</v>
      </c>
      <c r="M182" s="108">
        <f t="shared" si="17"/>
        <v>555</v>
      </c>
      <c r="N182" s="108" t="str">
        <f t="shared" si="18"/>
        <v>-</v>
      </c>
      <c r="O182" s="109" t="str">
        <f t="shared" si="19"/>
        <v>-</v>
      </c>
      <c r="P182" s="29" t="str">
        <f t="shared" si="12"/>
        <v>FAIL</v>
      </c>
      <c r="Q182" s="248">
        <f t="shared" si="13"/>
        <v>200</v>
      </c>
      <c r="R182" s="269" t="str">
        <f t="shared" si="14"/>
        <v>FAIL: 2  ABSENT: 0</v>
      </c>
      <c r="S182" s="133" t="str">
        <f t="shared" si="15"/>
        <v xml:space="preserve">Chemistry, Physics, </v>
      </c>
      <c r="T182" s="114"/>
      <c r="U182" s="114"/>
      <c r="V182" s="114"/>
      <c r="W182" s="114"/>
      <c r="AF182" s="114"/>
    </row>
    <row r="183" spans="1:32" ht="15.75" customHeight="1" thickBot="1">
      <c r="A183" s="58">
        <v>177</v>
      </c>
      <c r="B183" s="154">
        <v>207</v>
      </c>
      <c r="C183" s="155" t="s">
        <v>1022</v>
      </c>
      <c r="D183" s="156" t="s">
        <v>869</v>
      </c>
      <c r="E183" s="159" t="s">
        <v>865</v>
      </c>
      <c r="F183" s="157">
        <v>36</v>
      </c>
      <c r="G183" s="160" t="s">
        <v>865</v>
      </c>
      <c r="H183" s="160" t="s">
        <v>865</v>
      </c>
      <c r="I183" s="160" t="s">
        <v>865</v>
      </c>
      <c r="J183" s="161">
        <v>26</v>
      </c>
      <c r="K183" s="160" t="s">
        <v>865</v>
      </c>
      <c r="L183" s="26">
        <f t="shared" si="16"/>
        <v>7</v>
      </c>
      <c r="M183" s="27">
        <f t="shared" si="17"/>
        <v>555</v>
      </c>
      <c r="N183" s="27" t="str">
        <f t="shared" si="18"/>
        <v>-</v>
      </c>
      <c r="O183" s="28" t="str">
        <f t="shared" si="19"/>
        <v>-</v>
      </c>
      <c r="P183" s="29" t="str">
        <f t="shared" si="12"/>
        <v>FAIL</v>
      </c>
      <c r="Q183" s="248">
        <f t="shared" si="13"/>
        <v>600</v>
      </c>
      <c r="R183" s="269" t="str">
        <f t="shared" si="14"/>
        <v>FAIL: 1  ABSENT: 5</v>
      </c>
      <c r="S183" s="133" t="str">
        <f t="shared" si="15"/>
        <v xml:space="preserve">Tarjuma, English, Urdu, Biology, Chemistry, Physics, </v>
      </c>
      <c r="T183" s="114"/>
      <c r="U183" s="114"/>
      <c r="W183" s="114"/>
      <c r="AF183" s="114"/>
    </row>
    <row r="184" spans="1:32" ht="15.75" customHeight="1" thickBot="1">
      <c r="A184" s="58">
        <v>178</v>
      </c>
      <c r="B184" s="154">
        <v>208</v>
      </c>
      <c r="C184" s="155" t="s">
        <v>1023</v>
      </c>
      <c r="D184" s="156" t="s">
        <v>869</v>
      </c>
      <c r="E184" s="159" t="s">
        <v>865</v>
      </c>
      <c r="F184" s="159" t="s">
        <v>865</v>
      </c>
      <c r="G184" s="160" t="s">
        <v>865</v>
      </c>
      <c r="H184" s="160" t="s">
        <v>865</v>
      </c>
      <c r="I184" s="160" t="s">
        <v>865</v>
      </c>
      <c r="J184" s="160" t="s">
        <v>1024</v>
      </c>
      <c r="K184" s="160" t="s">
        <v>865</v>
      </c>
      <c r="L184" s="26">
        <f t="shared" si="16"/>
        <v>7</v>
      </c>
      <c r="M184" s="27">
        <f t="shared" si="17"/>
        <v>555</v>
      </c>
      <c r="N184" s="27" t="str">
        <f t="shared" si="18"/>
        <v>-</v>
      </c>
      <c r="O184" s="28" t="str">
        <f t="shared" si="19"/>
        <v>-</v>
      </c>
      <c r="P184" s="29" t="str">
        <f t="shared" si="12"/>
        <v>ABSENT</v>
      </c>
      <c r="Q184" s="248">
        <f t="shared" si="13"/>
        <v>700</v>
      </c>
      <c r="R184" s="269" t="str">
        <f t="shared" si="14"/>
        <v>FAIL: 0  ABSENT: 7</v>
      </c>
      <c r="S184" s="133" t="str">
        <f t="shared" si="15"/>
        <v xml:space="preserve">Tarjuma,  Islamic Study/Ethics, English, Urdu, Biology, Chemistry, Physics, </v>
      </c>
      <c r="T184" s="114"/>
      <c r="U184" s="114"/>
      <c r="W184" s="114"/>
      <c r="AF184" s="114"/>
    </row>
    <row r="185" spans="1:32" ht="15.75" customHeight="1" thickBot="1">
      <c r="A185" s="58">
        <v>179</v>
      </c>
      <c r="B185" s="154">
        <v>209</v>
      </c>
      <c r="C185" s="155" t="s">
        <v>1025</v>
      </c>
      <c r="D185" s="156" t="s">
        <v>869</v>
      </c>
      <c r="E185" s="157">
        <v>44</v>
      </c>
      <c r="F185" s="157">
        <v>48</v>
      </c>
      <c r="G185" s="158">
        <v>51</v>
      </c>
      <c r="H185" s="158">
        <v>83</v>
      </c>
      <c r="I185" s="160" t="s">
        <v>865</v>
      </c>
      <c r="J185" s="158">
        <v>30</v>
      </c>
      <c r="K185" s="161">
        <v>22</v>
      </c>
      <c r="L185" s="26">
        <f t="shared" si="16"/>
        <v>7</v>
      </c>
      <c r="M185" s="27">
        <f t="shared" si="17"/>
        <v>555</v>
      </c>
      <c r="N185" s="27" t="str">
        <f t="shared" si="18"/>
        <v>-</v>
      </c>
      <c r="O185" s="28" t="str">
        <f t="shared" si="19"/>
        <v>-</v>
      </c>
      <c r="P185" s="29" t="str">
        <f t="shared" si="12"/>
        <v>FAIL</v>
      </c>
      <c r="Q185" s="248">
        <f t="shared" si="13"/>
        <v>300</v>
      </c>
      <c r="R185" s="269" t="str">
        <f t="shared" si="14"/>
        <v>FAIL: 2  ABSENT: 1</v>
      </c>
      <c r="S185" s="133" t="str">
        <f t="shared" si="15"/>
        <v xml:space="preserve">Biology, Chemistry, Physics, </v>
      </c>
      <c r="T185" s="114"/>
      <c r="U185" s="114"/>
      <c r="W185" s="114"/>
      <c r="AF185" s="114"/>
    </row>
    <row r="186" spans="1:32" s="111" customFormat="1" ht="15.75" customHeight="1" thickBot="1">
      <c r="A186" s="58">
        <v>180</v>
      </c>
      <c r="B186" s="154">
        <v>210</v>
      </c>
      <c r="C186" s="155" t="s">
        <v>1026</v>
      </c>
      <c r="D186" s="156" t="s">
        <v>869</v>
      </c>
      <c r="E186" s="159" t="s">
        <v>865</v>
      </c>
      <c r="F186" s="159" t="s">
        <v>865</v>
      </c>
      <c r="G186" s="160" t="s">
        <v>865</v>
      </c>
      <c r="H186" s="160" t="s">
        <v>865</v>
      </c>
      <c r="I186" s="160" t="s">
        <v>865</v>
      </c>
      <c r="J186" s="160" t="s">
        <v>865</v>
      </c>
      <c r="K186" s="160" t="s">
        <v>865</v>
      </c>
      <c r="L186" s="106">
        <f t="shared" si="16"/>
        <v>7</v>
      </c>
      <c r="M186" s="108">
        <f t="shared" si="17"/>
        <v>555</v>
      </c>
      <c r="N186" s="108" t="str">
        <f t="shared" si="18"/>
        <v>-</v>
      </c>
      <c r="O186" s="109" t="str">
        <f t="shared" si="19"/>
        <v>-</v>
      </c>
      <c r="P186" s="29" t="str">
        <f t="shared" si="12"/>
        <v>ABSENT</v>
      </c>
      <c r="Q186" s="248">
        <f t="shared" si="13"/>
        <v>700</v>
      </c>
      <c r="R186" s="269" t="str">
        <f t="shared" si="14"/>
        <v>FAIL: 0  ABSENT: 7</v>
      </c>
      <c r="S186" s="133" t="str">
        <f t="shared" si="15"/>
        <v xml:space="preserve">Tarjuma,  Islamic Study/Ethics, English, Urdu, Biology, Chemistry, Physics, </v>
      </c>
      <c r="T186" s="114"/>
      <c r="U186" s="114"/>
      <c r="V186" s="114"/>
      <c r="W186" s="114"/>
      <c r="AF186" s="114"/>
    </row>
    <row r="187" spans="1:32" ht="15.75" customHeight="1" thickBot="1">
      <c r="A187" s="58">
        <v>181</v>
      </c>
      <c r="B187" s="154">
        <v>211</v>
      </c>
      <c r="C187" s="155" t="s">
        <v>1027</v>
      </c>
      <c r="D187" s="156" t="s">
        <v>869</v>
      </c>
      <c r="E187" s="157">
        <v>41</v>
      </c>
      <c r="F187" s="157">
        <v>33</v>
      </c>
      <c r="G187" s="158">
        <v>46</v>
      </c>
      <c r="H187" s="158">
        <v>62</v>
      </c>
      <c r="I187" s="161">
        <v>16</v>
      </c>
      <c r="J187" s="161">
        <v>17</v>
      </c>
      <c r="K187" s="161">
        <v>8</v>
      </c>
      <c r="L187" s="26">
        <f t="shared" si="16"/>
        <v>7</v>
      </c>
      <c r="M187" s="27">
        <f t="shared" si="17"/>
        <v>555</v>
      </c>
      <c r="N187" s="27" t="str">
        <f t="shared" si="18"/>
        <v>-</v>
      </c>
      <c r="O187" s="28" t="str">
        <f t="shared" si="19"/>
        <v>-</v>
      </c>
      <c r="P187" s="29" t="str">
        <f t="shared" si="12"/>
        <v>FAIL</v>
      </c>
      <c r="Q187" s="248">
        <f t="shared" si="13"/>
        <v>500</v>
      </c>
      <c r="R187" s="269" t="str">
        <f t="shared" si="14"/>
        <v>FAIL: 3  ABSENT: 0</v>
      </c>
      <c r="S187" s="133" t="str">
        <f t="shared" si="15"/>
        <v xml:space="preserve">Biology, Chemistry, Physics, </v>
      </c>
      <c r="T187" s="114"/>
      <c r="U187" s="114"/>
      <c r="W187" s="114"/>
      <c r="AF187" s="114"/>
    </row>
    <row r="188" spans="1:32" ht="15.75" customHeight="1" thickBot="1">
      <c r="A188" s="58">
        <v>182</v>
      </c>
      <c r="B188" s="154">
        <v>212</v>
      </c>
      <c r="C188" s="155" t="s">
        <v>803</v>
      </c>
      <c r="D188" s="156" t="s">
        <v>869</v>
      </c>
      <c r="E188" s="159" t="s">
        <v>865</v>
      </c>
      <c r="F188" s="159" t="s">
        <v>865</v>
      </c>
      <c r="G188" s="160" t="s">
        <v>865</v>
      </c>
      <c r="H188" s="160" t="s">
        <v>865</v>
      </c>
      <c r="I188" s="160" t="s">
        <v>865</v>
      </c>
      <c r="J188" s="160" t="s">
        <v>865</v>
      </c>
      <c r="K188" s="160" t="s">
        <v>865</v>
      </c>
      <c r="L188" s="26">
        <f t="shared" si="16"/>
        <v>7</v>
      </c>
      <c r="M188" s="27">
        <f t="shared" si="17"/>
        <v>555</v>
      </c>
      <c r="N188" s="27" t="str">
        <f t="shared" si="18"/>
        <v>-</v>
      </c>
      <c r="O188" s="28" t="str">
        <f t="shared" si="19"/>
        <v>-</v>
      </c>
      <c r="P188" s="29" t="str">
        <f t="shared" si="12"/>
        <v>ABSENT</v>
      </c>
      <c r="Q188" s="248">
        <f t="shared" si="13"/>
        <v>700</v>
      </c>
      <c r="R188" s="269" t="str">
        <f t="shared" si="14"/>
        <v>FAIL: 0  ABSENT: 7</v>
      </c>
      <c r="S188" s="133" t="str">
        <f t="shared" si="15"/>
        <v xml:space="preserve">Tarjuma,  Islamic Study/Ethics, English, Urdu, Biology, Chemistry, Physics, </v>
      </c>
      <c r="T188" s="114"/>
      <c r="U188" s="114"/>
      <c r="W188" s="114"/>
      <c r="AF188" s="114"/>
    </row>
    <row r="189" spans="1:32" ht="15.75" customHeight="1" thickBot="1">
      <c r="A189" s="58">
        <v>183</v>
      </c>
      <c r="B189" s="154">
        <v>213</v>
      </c>
      <c r="C189" s="155" t="s">
        <v>1028</v>
      </c>
      <c r="D189" s="156" t="s">
        <v>869</v>
      </c>
      <c r="E189" s="157">
        <v>45</v>
      </c>
      <c r="F189" s="157">
        <v>42</v>
      </c>
      <c r="G189" s="158">
        <v>73</v>
      </c>
      <c r="H189" s="158">
        <v>73</v>
      </c>
      <c r="I189" s="161">
        <v>10</v>
      </c>
      <c r="J189" s="158">
        <v>30</v>
      </c>
      <c r="K189" s="158">
        <v>30</v>
      </c>
      <c r="L189" s="26">
        <f t="shared" si="16"/>
        <v>7</v>
      </c>
      <c r="M189" s="27">
        <f t="shared" si="17"/>
        <v>555</v>
      </c>
      <c r="N189" s="27" t="str">
        <f t="shared" si="18"/>
        <v>-</v>
      </c>
      <c r="O189" s="28" t="str">
        <f t="shared" si="19"/>
        <v>-</v>
      </c>
      <c r="P189" s="29" t="str">
        <f t="shared" si="12"/>
        <v>FAIL</v>
      </c>
      <c r="Q189" s="248">
        <f t="shared" si="13"/>
        <v>500</v>
      </c>
      <c r="R189" s="269" t="str">
        <f t="shared" si="14"/>
        <v>FAIL: 3  ABSENT: 0</v>
      </c>
      <c r="S189" s="133" t="str">
        <f t="shared" si="15"/>
        <v xml:space="preserve">Biology, Chemistry, Physics, </v>
      </c>
      <c r="T189" s="114"/>
      <c r="U189" s="114"/>
      <c r="W189" s="114"/>
      <c r="AF189" s="114"/>
    </row>
    <row r="190" spans="1:32" ht="15.75" customHeight="1" thickBot="1">
      <c r="A190" s="58">
        <v>184</v>
      </c>
      <c r="B190" s="154">
        <v>214</v>
      </c>
      <c r="C190" s="155" t="s">
        <v>1029</v>
      </c>
      <c r="D190" s="156" t="s">
        <v>869</v>
      </c>
      <c r="E190" s="159" t="s">
        <v>865</v>
      </c>
      <c r="F190" s="159" t="s">
        <v>865</v>
      </c>
      <c r="G190" s="160" t="s">
        <v>865</v>
      </c>
      <c r="H190" s="160" t="s">
        <v>865</v>
      </c>
      <c r="I190" s="160" t="s">
        <v>865</v>
      </c>
      <c r="J190" s="160" t="s">
        <v>865</v>
      </c>
      <c r="K190" s="160" t="s">
        <v>865</v>
      </c>
      <c r="L190" s="26">
        <f t="shared" si="16"/>
        <v>7</v>
      </c>
      <c r="M190" s="27">
        <f t="shared" si="17"/>
        <v>555</v>
      </c>
      <c r="N190" s="27" t="str">
        <f t="shared" si="18"/>
        <v>-</v>
      </c>
      <c r="O190" s="28" t="str">
        <f t="shared" si="19"/>
        <v>-</v>
      </c>
      <c r="P190" s="29" t="str">
        <f t="shared" si="12"/>
        <v>ABSENT</v>
      </c>
      <c r="Q190" s="248">
        <f t="shared" si="13"/>
        <v>700</v>
      </c>
      <c r="R190" s="269" t="str">
        <f t="shared" si="14"/>
        <v>FAIL: 0  ABSENT: 7</v>
      </c>
      <c r="S190" s="133" t="str">
        <f t="shared" si="15"/>
        <v xml:space="preserve">Tarjuma,  Islamic Study/Ethics, English, Urdu, Biology, Chemistry, Physics, </v>
      </c>
      <c r="T190" s="114"/>
      <c r="U190" s="114"/>
      <c r="W190" s="114"/>
      <c r="AF190" s="114"/>
    </row>
    <row r="191" spans="1:32" ht="15.75" customHeight="1" thickBot="1">
      <c r="A191" s="58">
        <v>185</v>
      </c>
      <c r="B191" s="154">
        <v>215</v>
      </c>
      <c r="C191" s="155" t="s">
        <v>1030</v>
      </c>
      <c r="D191" s="156" t="s">
        <v>869</v>
      </c>
      <c r="E191" s="159" t="s">
        <v>865</v>
      </c>
      <c r="F191" s="157">
        <v>17</v>
      </c>
      <c r="G191" s="161">
        <v>29</v>
      </c>
      <c r="H191" s="158">
        <v>46</v>
      </c>
      <c r="I191" s="160" t="s">
        <v>865</v>
      </c>
      <c r="J191" s="160" t="s">
        <v>865</v>
      </c>
      <c r="K191" s="160" t="s">
        <v>865</v>
      </c>
      <c r="L191" s="26">
        <f t="shared" si="16"/>
        <v>7</v>
      </c>
      <c r="M191" s="27">
        <f t="shared" si="17"/>
        <v>555</v>
      </c>
      <c r="N191" s="27" t="str">
        <f t="shared" si="18"/>
        <v>-</v>
      </c>
      <c r="O191" s="28" t="str">
        <f t="shared" si="19"/>
        <v>-</v>
      </c>
      <c r="P191" s="29" t="str">
        <f t="shared" si="12"/>
        <v>FAIL</v>
      </c>
      <c r="Q191" s="248">
        <f t="shared" si="13"/>
        <v>600</v>
      </c>
      <c r="R191" s="269" t="str">
        <f t="shared" si="14"/>
        <v>FAIL: 2  ABSENT: 4</v>
      </c>
      <c r="S191" s="133" t="str">
        <f t="shared" si="15"/>
        <v xml:space="preserve">Tarjuma,  Islamic Study/Ethics, English, Biology, Chemistry, Physics, </v>
      </c>
      <c r="T191" s="114"/>
      <c r="U191" s="114"/>
      <c r="W191" s="114"/>
      <c r="AF191" s="114"/>
    </row>
    <row r="192" spans="1:32" s="111" customFormat="1" ht="15.75" customHeight="1" thickBot="1">
      <c r="A192" s="58">
        <v>186</v>
      </c>
      <c r="B192" s="154">
        <v>216</v>
      </c>
      <c r="C192" s="155" t="s">
        <v>1031</v>
      </c>
      <c r="D192" s="156" t="s">
        <v>869</v>
      </c>
      <c r="E192" s="159" t="s">
        <v>865</v>
      </c>
      <c r="F192" s="159" t="s">
        <v>865</v>
      </c>
      <c r="G192" s="158">
        <v>44</v>
      </c>
      <c r="H192" s="160" t="s">
        <v>865</v>
      </c>
      <c r="I192" s="160" t="s">
        <v>865</v>
      </c>
      <c r="J192" s="160" t="s">
        <v>865</v>
      </c>
      <c r="K192" s="160" t="s">
        <v>865</v>
      </c>
      <c r="L192" s="106">
        <f t="shared" si="16"/>
        <v>7</v>
      </c>
      <c r="M192" s="108">
        <f t="shared" si="17"/>
        <v>555</v>
      </c>
      <c r="N192" s="108" t="str">
        <f t="shared" si="18"/>
        <v>-</v>
      </c>
      <c r="O192" s="109" t="str">
        <f t="shared" si="19"/>
        <v>-</v>
      </c>
      <c r="P192" s="29" t="str">
        <f t="shared" si="12"/>
        <v>FAIL</v>
      </c>
      <c r="Q192" s="248">
        <f t="shared" si="13"/>
        <v>600</v>
      </c>
      <c r="R192" s="269" t="str">
        <f t="shared" si="14"/>
        <v>FAIL: 0  ABSENT: 6</v>
      </c>
      <c r="S192" s="133" t="str">
        <f t="shared" si="15"/>
        <v xml:space="preserve">Tarjuma,  Islamic Study/Ethics, Urdu, Biology, Chemistry, Physics, </v>
      </c>
      <c r="T192" s="114"/>
      <c r="U192" s="114"/>
      <c r="V192" s="114"/>
      <c r="W192" s="114"/>
      <c r="AF192" s="114"/>
    </row>
    <row r="193" spans="1:32" ht="15.75" customHeight="1" thickBot="1">
      <c r="A193" s="58">
        <v>187</v>
      </c>
      <c r="B193" s="154">
        <v>217</v>
      </c>
      <c r="C193" s="155" t="s">
        <v>526</v>
      </c>
      <c r="D193" s="156" t="s">
        <v>869</v>
      </c>
      <c r="E193" s="157">
        <v>28</v>
      </c>
      <c r="F193" s="157">
        <v>31</v>
      </c>
      <c r="G193" s="161">
        <v>32</v>
      </c>
      <c r="H193" s="158">
        <v>74</v>
      </c>
      <c r="I193" s="161">
        <v>9</v>
      </c>
      <c r="J193" s="161">
        <v>7</v>
      </c>
      <c r="K193" s="161">
        <v>9</v>
      </c>
      <c r="L193" s="26">
        <f t="shared" si="16"/>
        <v>7</v>
      </c>
      <c r="M193" s="27">
        <f t="shared" si="17"/>
        <v>555</v>
      </c>
      <c r="N193" s="27" t="str">
        <f t="shared" si="18"/>
        <v>-</v>
      </c>
      <c r="O193" s="28" t="str">
        <f t="shared" si="19"/>
        <v>-</v>
      </c>
      <c r="P193" s="29" t="str">
        <f t="shared" si="12"/>
        <v>FAIL</v>
      </c>
      <c r="Q193" s="248">
        <f t="shared" si="13"/>
        <v>500</v>
      </c>
      <c r="R193" s="269" t="str">
        <f t="shared" si="14"/>
        <v>FAIL: 4  ABSENT: 0</v>
      </c>
      <c r="S193" s="133" t="str">
        <f t="shared" si="15"/>
        <v xml:space="preserve">English, Biology, Chemistry, Physics, </v>
      </c>
      <c r="T193" s="114"/>
      <c r="U193" s="114"/>
      <c r="W193" s="114"/>
      <c r="AF193" s="114"/>
    </row>
    <row r="194" spans="1:32" ht="15.75" customHeight="1" thickBot="1">
      <c r="A194" s="58">
        <v>188</v>
      </c>
      <c r="B194" s="154">
        <v>218</v>
      </c>
      <c r="C194" s="155" t="s">
        <v>1032</v>
      </c>
      <c r="D194" s="156" t="s">
        <v>869</v>
      </c>
      <c r="E194" s="159" t="s">
        <v>865</v>
      </c>
      <c r="F194" s="159" t="s">
        <v>865</v>
      </c>
      <c r="G194" s="160" t="s">
        <v>865</v>
      </c>
      <c r="H194" s="160" t="s">
        <v>865</v>
      </c>
      <c r="I194" s="160" t="s">
        <v>865</v>
      </c>
      <c r="J194" s="160" t="s">
        <v>865</v>
      </c>
      <c r="K194" s="160" t="s">
        <v>865</v>
      </c>
      <c r="L194" s="26">
        <f t="shared" si="16"/>
        <v>7</v>
      </c>
      <c r="M194" s="27">
        <f t="shared" si="17"/>
        <v>555</v>
      </c>
      <c r="N194" s="27" t="str">
        <f t="shared" si="18"/>
        <v>-</v>
      </c>
      <c r="O194" s="28" t="str">
        <f t="shared" si="19"/>
        <v>-</v>
      </c>
      <c r="P194" s="29" t="str">
        <f t="shared" si="12"/>
        <v>ABSENT</v>
      </c>
      <c r="Q194" s="248">
        <f t="shared" si="13"/>
        <v>700</v>
      </c>
      <c r="R194" s="269" t="str">
        <f t="shared" si="14"/>
        <v>FAIL: 0  ABSENT: 7</v>
      </c>
      <c r="S194" s="133" t="str">
        <f t="shared" si="15"/>
        <v xml:space="preserve">Tarjuma,  Islamic Study/Ethics, English, Urdu, Biology, Chemistry, Physics, </v>
      </c>
      <c r="T194" s="114"/>
      <c r="U194" s="114"/>
      <c r="W194" s="114"/>
      <c r="AF194" s="114"/>
    </row>
    <row r="195" spans="1:32" ht="15.75" customHeight="1" thickBot="1">
      <c r="A195" s="58">
        <v>189</v>
      </c>
      <c r="B195" s="154">
        <v>219</v>
      </c>
      <c r="C195" s="155" t="s">
        <v>1033</v>
      </c>
      <c r="D195" s="156" t="s">
        <v>869</v>
      </c>
      <c r="E195" s="157">
        <v>47</v>
      </c>
      <c r="F195" s="157">
        <v>32</v>
      </c>
      <c r="G195" s="158">
        <v>63</v>
      </c>
      <c r="H195" s="161">
        <v>29</v>
      </c>
      <c r="I195" s="161">
        <v>9</v>
      </c>
      <c r="J195" s="161">
        <v>19</v>
      </c>
      <c r="K195" s="161">
        <v>15</v>
      </c>
      <c r="L195" s="26">
        <f t="shared" si="16"/>
        <v>7</v>
      </c>
      <c r="M195" s="27">
        <f t="shared" si="17"/>
        <v>555</v>
      </c>
      <c r="N195" s="27" t="str">
        <f t="shared" si="18"/>
        <v>-</v>
      </c>
      <c r="O195" s="28" t="str">
        <f t="shared" si="19"/>
        <v>-</v>
      </c>
      <c r="P195" s="29" t="str">
        <f t="shared" si="12"/>
        <v>FAIL</v>
      </c>
      <c r="Q195" s="248">
        <f t="shared" si="13"/>
        <v>500</v>
      </c>
      <c r="R195" s="269" t="str">
        <f t="shared" si="14"/>
        <v>FAIL: 4  ABSENT: 0</v>
      </c>
      <c r="S195" s="133" t="str">
        <f t="shared" si="15"/>
        <v xml:space="preserve">Urdu, Biology, Chemistry, Physics, </v>
      </c>
      <c r="T195" s="114"/>
      <c r="U195" s="114"/>
      <c r="W195" s="114"/>
      <c r="AF195" s="114"/>
    </row>
    <row r="196" spans="1:32" ht="15.75" customHeight="1" thickBot="1">
      <c r="A196" s="58">
        <v>190</v>
      </c>
      <c r="B196" s="154">
        <v>220</v>
      </c>
      <c r="C196" s="155" t="s">
        <v>385</v>
      </c>
      <c r="D196" s="156" t="s">
        <v>869</v>
      </c>
      <c r="E196" s="159" t="s">
        <v>865</v>
      </c>
      <c r="F196" s="157">
        <v>34</v>
      </c>
      <c r="G196" s="158">
        <v>89</v>
      </c>
      <c r="H196" s="160" t="s">
        <v>865</v>
      </c>
      <c r="I196" s="160" t="s">
        <v>865</v>
      </c>
      <c r="J196" s="160" t="s">
        <v>865</v>
      </c>
      <c r="K196" s="160" t="s">
        <v>865</v>
      </c>
      <c r="L196" s="26">
        <f t="shared" si="16"/>
        <v>7</v>
      </c>
      <c r="M196" s="27">
        <f t="shared" si="17"/>
        <v>555</v>
      </c>
      <c r="N196" s="27" t="str">
        <f t="shared" si="18"/>
        <v>-</v>
      </c>
      <c r="O196" s="28" t="str">
        <f t="shared" si="19"/>
        <v>-</v>
      </c>
      <c r="P196" s="29" t="str">
        <f t="shared" si="12"/>
        <v>FAIL</v>
      </c>
      <c r="Q196" s="248">
        <f t="shared" si="13"/>
        <v>500</v>
      </c>
      <c r="R196" s="269" t="str">
        <f t="shared" si="14"/>
        <v>FAIL: 0  ABSENT: 5</v>
      </c>
      <c r="S196" s="133" t="str">
        <f t="shared" si="15"/>
        <v xml:space="preserve">Tarjuma, Urdu, Biology, Chemistry, Physics, </v>
      </c>
      <c r="T196" s="114"/>
      <c r="U196" s="114"/>
      <c r="W196" s="114"/>
      <c r="AF196" s="114"/>
    </row>
    <row r="197" spans="1:32" ht="15.75" customHeight="1" thickBot="1">
      <c r="A197" s="58">
        <v>191</v>
      </c>
      <c r="B197" s="154">
        <v>221</v>
      </c>
      <c r="C197" s="155" t="s">
        <v>1034</v>
      </c>
      <c r="D197" s="156" t="s">
        <v>869</v>
      </c>
      <c r="E197" s="157">
        <v>40</v>
      </c>
      <c r="F197" s="157">
        <v>35</v>
      </c>
      <c r="G197" s="158">
        <v>49</v>
      </c>
      <c r="H197" s="158">
        <v>38</v>
      </c>
      <c r="I197" s="161">
        <v>10</v>
      </c>
      <c r="J197" s="161">
        <v>7</v>
      </c>
      <c r="K197" s="161">
        <v>10</v>
      </c>
      <c r="L197" s="26">
        <f t="shared" si="16"/>
        <v>7</v>
      </c>
      <c r="M197" s="27">
        <f t="shared" si="17"/>
        <v>555</v>
      </c>
      <c r="N197" s="27" t="str">
        <f t="shared" si="18"/>
        <v>-</v>
      </c>
      <c r="O197" s="28" t="str">
        <f t="shared" si="19"/>
        <v>-</v>
      </c>
      <c r="P197" s="29" t="str">
        <f t="shared" si="12"/>
        <v>FAIL</v>
      </c>
      <c r="Q197" s="248">
        <f t="shared" si="13"/>
        <v>500</v>
      </c>
      <c r="R197" s="269" t="str">
        <f t="shared" si="14"/>
        <v>FAIL: 4  ABSENT: 0</v>
      </c>
      <c r="S197" s="133" t="str">
        <f t="shared" si="15"/>
        <v xml:space="preserve">Urdu, Biology, Chemistry, Physics, </v>
      </c>
      <c r="T197" s="114"/>
      <c r="U197" s="114"/>
      <c r="W197" s="114"/>
      <c r="AF197" s="114"/>
    </row>
    <row r="198" spans="1:32" ht="15.75" customHeight="1" thickBot="1">
      <c r="A198" s="58">
        <v>192</v>
      </c>
      <c r="B198" s="154">
        <v>222</v>
      </c>
      <c r="C198" s="155" t="s">
        <v>1035</v>
      </c>
      <c r="D198" s="156" t="s">
        <v>869</v>
      </c>
      <c r="E198" s="157">
        <v>42</v>
      </c>
      <c r="F198" s="157">
        <v>41</v>
      </c>
      <c r="G198" s="158">
        <v>39</v>
      </c>
      <c r="H198" s="158">
        <v>73</v>
      </c>
      <c r="I198" s="158">
        <v>41</v>
      </c>
      <c r="J198" s="161">
        <v>25</v>
      </c>
      <c r="K198" s="161">
        <v>20</v>
      </c>
      <c r="L198" s="26">
        <f t="shared" si="16"/>
        <v>7</v>
      </c>
      <c r="M198" s="27">
        <f t="shared" si="17"/>
        <v>555</v>
      </c>
      <c r="N198" s="27" t="str">
        <f t="shared" si="18"/>
        <v>-</v>
      </c>
      <c r="O198" s="28" t="str">
        <f t="shared" si="19"/>
        <v>-</v>
      </c>
      <c r="P198" s="29" t="str">
        <f t="shared" si="12"/>
        <v>FAIL</v>
      </c>
      <c r="Q198" s="248">
        <f t="shared" si="13"/>
        <v>500</v>
      </c>
      <c r="R198" s="269" t="str">
        <f t="shared" si="14"/>
        <v>FAIL: 3  ABSENT: 0</v>
      </c>
      <c r="S198" s="133" t="str">
        <f t="shared" si="15"/>
        <v xml:space="preserve">English, Chemistry, Physics, </v>
      </c>
      <c r="T198" s="114"/>
      <c r="U198" s="114"/>
      <c r="W198" s="114"/>
      <c r="AF198" s="114"/>
    </row>
    <row r="199" spans="1:32" ht="15.75" customHeight="1" thickBot="1">
      <c r="A199" s="58">
        <v>193</v>
      </c>
      <c r="B199" s="154">
        <v>223</v>
      </c>
      <c r="C199" s="155" t="s">
        <v>1036</v>
      </c>
      <c r="D199" s="156" t="s">
        <v>869</v>
      </c>
      <c r="E199" s="157">
        <v>41</v>
      </c>
      <c r="F199" s="157">
        <v>43</v>
      </c>
      <c r="G199" s="161">
        <v>27</v>
      </c>
      <c r="H199" s="158">
        <v>72</v>
      </c>
      <c r="I199" s="161">
        <v>16</v>
      </c>
      <c r="J199" s="161">
        <v>21</v>
      </c>
      <c r="K199" s="161">
        <v>16</v>
      </c>
      <c r="L199" s="26">
        <f t="shared" si="16"/>
        <v>7</v>
      </c>
      <c r="M199" s="27">
        <f t="shared" si="17"/>
        <v>555</v>
      </c>
      <c r="N199" s="27" t="str">
        <f t="shared" si="18"/>
        <v>-</v>
      </c>
      <c r="O199" s="28" t="str">
        <f t="shared" si="19"/>
        <v>-</v>
      </c>
      <c r="P199" s="29" t="str">
        <f t="shared" si="12"/>
        <v>FAIL</v>
      </c>
      <c r="Q199" s="248">
        <f t="shared" si="13"/>
        <v>500</v>
      </c>
      <c r="R199" s="269" t="str">
        <f t="shared" si="14"/>
        <v>FAIL: 4  ABSENT: 0</v>
      </c>
      <c r="S199" s="133" t="str">
        <f t="shared" si="15"/>
        <v xml:space="preserve">English, Biology, Chemistry, Physics, </v>
      </c>
      <c r="T199" s="114"/>
      <c r="U199" s="114"/>
      <c r="W199" s="114"/>
      <c r="AF199" s="114"/>
    </row>
    <row r="200" spans="1:32" ht="15.75" customHeight="1" thickBot="1">
      <c r="A200" s="58">
        <v>194</v>
      </c>
      <c r="B200" s="154">
        <v>224</v>
      </c>
      <c r="C200" s="155" t="s">
        <v>1037</v>
      </c>
      <c r="D200" s="156" t="s">
        <v>869</v>
      </c>
      <c r="E200" s="157">
        <v>47</v>
      </c>
      <c r="F200" s="157">
        <v>45</v>
      </c>
      <c r="G200" s="158">
        <v>66</v>
      </c>
      <c r="H200" s="158">
        <v>84</v>
      </c>
      <c r="I200" s="158">
        <v>34</v>
      </c>
      <c r="J200" s="158">
        <v>44</v>
      </c>
      <c r="K200" s="158">
        <v>38</v>
      </c>
      <c r="L200" s="26">
        <f t="shared" si="16"/>
        <v>7</v>
      </c>
      <c r="M200" s="27">
        <f t="shared" si="17"/>
        <v>555</v>
      </c>
      <c r="N200" s="27">
        <f t="shared" si="18"/>
        <v>358</v>
      </c>
      <c r="O200" s="28">
        <f t="shared" si="19"/>
        <v>64.504504504504496</v>
      </c>
      <c r="P200" s="29" t="str">
        <f t="shared" ref="P200:P234" si="20">IF(
   AND(COUNTA(E200:K200)&gt;0, COUNTIF(E200:K200,"A")=COUNTA(E200:K200)),
   "ABSENT",
   IF(
      AND(
         COUNTIF(E200:F200,"&lt;20")=0,
         COUNTIF(G200:H200,"&lt;40")=0,
         COUNTIF(I200:K200,"&lt;34")=0,
         COUNTIF(E200:K200,"A")+COUNTIF(E200:K200,"Absent")=0
      ),
      "PASS",
      IF(
         (COUNTIF(E200:F200,"&lt;20") +
          COUNTIF(G200:H200,"&lt;40") +
          COUNTIF(I200:K200,"&lt;34") +
          COUNTIF(E200:K200,"A") +
          COUNTIF(E200:K200,"Absent")) &gt;= 2,
         "FAIL",
         "PASS"
      )
   )
)</f>
        <v>PASS</v>
      </c>
      <c r="Q200" s="248">
        <f t="shared" ref="Q200:Q234" si="21">IF(COUNTIF(E200:K200,"A")+COUNTIF(E200:K200,"Absent")=7,700,
IF(AND(COUNTIF(E200:K200,"A")+COUNTIF(E200:K200,"Absent")=0,
((COUNTIF(E200:F200,"&lt;20"))+(COUNTIF(G200:H200,"&lt;40"))+(COUNTIF(I200:K200,"&lt;34")))&gt;2),500,
(((COUNTIF(E200:F200,"&lt;20"))+(COUNTIF(G200:H200,"&lt;40"))+(COUNTIF(I200:K200,"&lt;34")))+(COUNTIF(E200:K200,"A")+COUNTIF(E200:K200,"Absent")))*100))</f>
        <v>0</v>
      </c>
      <c r="R200" s="269" t="str">
        <f t="shared" ref="R200:R234" si="22">IF( AND( COUNTIF(E200:F200,"&lt;20")=0, COUNTIF(G200:H200,"&lt;40")=0, COUNTIF(I200:K200,"&lt;34")=0, COUNTIF(E200:K200,"A")+COUNTIF(E200:K200,"Absent")=0 ), "PASS", "FAIL: " &amp; (COUNTIF(E200:F200,"&lt;20") + COUNTIF(G200:H200,"&lt;40") + COUNTIF(I200:K200,"&lt;34") ) &amp; "  ABSENT: " &amp; (COUNTIF(E200:K200,"A") + COUNTIF(E200:K200,"  Absent")) )</f>
        <v>PASS</v>
      </c>
      <c r="S200" s="133" t="str">
        <f t="shared" ref="S200:S234" si="23">IF(AND(E200&lt;&gt;"",OR(E200="A",E200="Absent",E200&lt;20)),"Tarjuma, ","") &amp;
IF(AND(F200&lt;&gt;"",OR(F200="A",F200="Absent",F200&lt;20))," Islamic Study/Ethics, ","") &amp;
IF(AND(G200&lt;&gt;"",OR(G200="A",G200="Absent",G200&lt;40)),"English, ","") &amp;
IF(AND(H200&lt;&gt;"",OR(H200="A",H200="Absent",H200&lt;40)),"Urdu, ","") &amp;
IF(AND(I200&lt;&gt;"",OR(I200="A",I200="Absent",I200&lt;34)),"Biology, ","") &amp;
IF(AND(J200&lt;&gt;"",OR(J200="A",J200="Absent",J200&lt;34)),"Chemistry, ","") &amp;
IF(AND(K200&lt;&gt;"",OR(K200="A",K200="Absent",K200&lt;34)),"Physics, ","")</f>
        <v/>
      </c>
      <c r="T200" s="114"/>
      <c r="U200" s="114"/>
      <c r="W200" s="114"/>
      <c r="AF200" s="114"/>
    </row>
    <row r="201" spans="1:32" ht="15.75" customHeight="1" thickBot="1">
      <c r="A201" s="58">
        <v>195</v>
      </c>
      <c r="B201" s="154">
        <v>226</v>
      </c>
      <c r="C201" s="155" t="s">
        <v>1038</v>
      </c>
      <c r="D201" s="156" t="s">
        <v>869</v>
      </c>
      <c r="E201" s="157">
        <v>44</v>
      </c>
      <c r="F201" s="157">
        <v>45</v>
      </c>
      <c r="G201" s="158">
        <v>54</v>
      </c>
      <c r="H201" s="158">
        <v>65</v>
      </c>
      <c r="I201" s="158">
        <v>40</v>
      </c>
      <c r="J201" s="158">
        <v>34</v>
      </c>
      <c r="K201" s="158">
        <v>39</v>
      </c>
      <c r="L201" s="26">
        <f t="shared" si="16"/>
        <v>7</v>
      </c>
      <c r="M201" s="27">
        <f t="shared" si="17"/>
        <v>555</v>
      </c>
      <c r="N201" s="27">
        <f t="shared" si="18"/>
        <v>321</v>
      </c>
      <c r="O201" s="28">
        <f t="shared" si="19"/>
        <v>57.837837837837839</v>
      </c>
      <c r="P201" s="29" t="str">
        <f t="shared" si="20"/>
        <v>PASS</v>
      </c>
      <c r="Q201" s="248">
        <f t="shared" si="21"/>
        <v>0</v>
      </c>
      <c r="R201" s="269" t="str">
        <f t="shared" si="22"/>
        <v>PASS</v>
      </c>
      <c r="S201" s="133" t="str">
        <f t="shared" si="23"/>
        <v/>
      </c>
      <c r="T201" s="114"/>
      <c r="U201" s="114"/>
      <c r="W201" s="114"/>
      <c r="AF201" s="114"/>
    </row>
    <row r="202" spans="1:32" ht="15.75" customHeight="1" thickBot="1">
      <c r="A202" s="58">
        <v>196</v>
      </c>
      <c r="B202" s="154">
        <v>227</v>
      </c>
      <c r="C202" s="155" t="s">
        <v>1039</v>
      </c>
      <c r="D202" s="156" t="s">
        <v>869</v>
      </c>
      <c r="E202" s="157">
        <v>47</v>
      </c>
      <c r="F202" s="157">
        <v>43</v>
      </c>
      <c r="G202" s="158">
        <v>64</v>
      </c>
      <c r="H202" s="158">
        <v>85</v>
      </c>
      <c r="I202" s="158">
        <v>60</v>
      </c>
      <c r="J202" s="158">
        <v>38</v>
      </c>
      <c r="K202" s="158">
        <v>53</v>
      </c>
      <c r="L202" s="26">
        <f t="shared" si="16"/>
        <v>7</v>
      </c>
      <c r="M202" s="27">
        <f t="shared" si="17"/>
        <v>555</v>
      </c>
      <c r="N202" s="27">
        <f t="shared" si="18"/>
        <v>390</v>
      </c>
      <c r="O202" s="28">
        <f t="shared" si="19"/>
        <v>70.270270270270274</v>
      </c>
      <c r="P202" s="29" t="str">
        <f t="shared" si="20"/>
        <v>PASS</v>
      </c>
      <c r="Q202" s="248">
        <f t="shared" si="21"/>
        <v>0</v>
      </c>
      <c r="R202" s="269" t="str">
        <f t="shared" si="22"/>
        <v>PASS</v>
      </c>
      <c r="S202" s="133" t="str">
        <f t="shared" si="23"/>
        <v/>
      </c>
      <c r="T202" s="114"/>
      <c r="U202" s="114"/>
      <c r="W202" s="114"/>
      <c r="AF202" s="114"/>
    </row>
    <row r="203" spans="1:32" ht="15.75" customHeight="1" thickBot="1">
      <c r="A203" s="58">
        <v>197</v>
      </c>
      <c r="B203" s="154">
        <v>228</v>
      </c>
      <c r="C203" s="155" t="s">
        <v>1040</v>
      </c>
      <c r="D203" s="156" t="s">
        <v>869</v>
      </c>
      <c r="E203" s="159" t="s">
        <v>865</v>
      </c>
      <c r="F203" s="159" t="s">
        <v>865</v>
      </c>
      <c r="G203" s="160" t="s">
        <v>865</v>
      </c>
      <c r="H203" s="160" t="s">
        <v>865</v>
      </c>
      <c r="I203" s="160" t="s">
        <v>865</v>
      </c>
      <c r="J203" s="160" t="s">
        <v>865</v>
      </c>
      <c r="K203" s="160" t="s">
        <v>865</v>
      </c>
      <c r="L203" s="26">
        <f t="shared" si="16"/>
        <v>7</v>
      </c>
      <c r="M203" s="27">
        <f t="shared" si="17"/>
        <v>555</v>
      </c>
      <c r="N203" s="27" t="str">
        <f t="shared" si="18"/>
        <v>-</v>
      </c>
      <c r="O203" s="28" t="str">
        <f t="shared" si="19"/>
        <v>-</v>
      </c>
      <c r="P203" s="29" t="str">
        <f t="shared" si="20"/>
        <v>ABSENT</v>
      </c>
      <c r="Q203" s="248">
        <f t="shared" si="21"/>
        <v>700</v>
      </c>
      <c r="R203" s="269" t="str">
        <f t="shared" si="22"/>
        <v>FAIL: 0  ABSENT: 7</v>
      </c>
      <c r="S203" s="133" t="str">
        <f t="shared" si="23"/>
        <v xml:space="preserve">Tarjuma,  Islamic Study/Ethics, English, Urdu, Biology, Chemistry, Physics, </v>
      </c>
      <c r="T203" s="114"/>
      <c r="U203" s="114"/>
      <c r="W203" s="114"/>
      <c r="AF203" s="114"/>
    </row>
    <row r="204" spans="1:32" s="111" customFormat="1" ht="15.75" customHeight="1" thickBot="1">
      <c r="A204" s="58">
        <v>198</v>
      </c>
      <c r="B204" s="154">
        <v>229</v>
      </c>
      <c r="C204" s="155" t="s">
        <v>1041</v>
      </c>
      <c r="D204" s="156" t="s">
        <v>869</v>
      </c>
      <c r="E204" s="159" t="s">
        <v>865</v>
      </c>
      <c r="F204" s="162">
        <v>16</v>
      </c>
      <c r="G204" s="160" t="s">
        <v>865</v>
      </c>
      <c r="H204" s="158">
        <v>50</v>
      </c>
      <c r="I204" s="160" t="s">
        <v>865</v>
      </c>
      <c r="J204" s="161">
        <v>15</v>
      </c>
      <c r="K204" s="160" t="s">
        <v>865</v>
      </c>
      <c r="L204" s="106">
        <f t="shared" si="16"/>
        <v>7</v>
      </c>
      <c r="M204" s="108">
        <f t="shared" si="17"/>
        <v>555</v>
      </c>
      <c r="N204" s="108" t="str">
        <f t="shared" si="18"/>
        <v>-</v>
      </c>
      <c r="O204" s="109" t="str">
        <f t="shared" si="19"/>
        <v>-</v>
      </c>
      <c r="P204" s="29" t="str">
        <f t="shared" si="20"/>
        <v>FAIL</v>
      </c>
      <c r="Q204" s="248">
        <f t="shared" si="21"/>
        <v>600</v>
      </c>
      <c r="R204" s="269" t="str">
        <f t="shared" si="22"/>
        <v>FAIL: 2  ABSENT: 4</v>
      </c>
      <c r="S204" s="133" t="str">
        <f t="shared" si="23"/>
        <v xml:space="preserve">Tarjuma,  Islamic Study/Ethics, English, Biology, Chemistry, Physics, </v>
      </c>
      <c r="T204" s="114"/>
      <c r="U204" s="114"/>
      <c r="V204" s="114"/>
      <c r="W204" s="114"/>
      <c r="AF204" s="114"/>
    </row>
    <row r="205" spans="1:32" ht="15.75" customHeight="1" thickBot="1">
      <c r="A205" s="58">
        <v>199</v>
      </c>
      <c r="B205" s="154">
        <v>230</v>
      </c>
      <c r="C205" s="155" t="s">
        <v>1042</v>
      </c>
      <c r="D205" s="156" t="s">
        <v>869</v>
      </c>
      <c r="E205" s="157">
        <v>38</v>
      </c>
      <c r="F205" s="157">
        <v>40</v>
      </c>
      <c r="G205" s="158">
        <v>61</v>
      </c>
      <c r="H205" s="158">
        <v>62</v>
      </c>
      <c r="I205" s="158">
        <v>46</v>
      </c>
      <c r="J205" s="161">
        <v>15</v>
      </c>
      <c r="K205" s="158">
        <v>50</v>
      </c>
      <c r="L205" s="26">
        <f t="shared" si="16"/>
        <v>7</v>
      </c>
      <c r="M205" s="27">
        <f t="shared" si="17"/>
        <v>555</v>
      </c>
      <c r="N205" s="27">
        <f t="shared" si="18"/>
        <v>312</v>
      </c>
      <c r="O205" s="28">
        <f t="shared" si="19"/>
        <v>56.216216216216218</v>
      </c>
      <c r="P205" s="29" t="str">
        <f t="shared" si="20"/>
        <v>PASS</v>
      </c>
      <c r="Q205" s="248">
        <f t="shared" si="21"/>
        <v>100</v>
      </c>
      <c r="R205" s="269" t="str">
        <f t="shared" si="22"/>
        <v>FAIL: 1  ABSENT: 0</v>
      </c>
      <c r="S205" s="133" t="str">
        <f t="shared" si="23"/>
        <v xml:space="preserve">Chemistry, </v>
      </c>
      <c r="T205" s="114"/>
      <c r="U205" s="114"/>
      <c r="W205" s="114"/>
      <c r="AF205" s="114"/>
    </row>
    <row r="206" spans="1:32" ht="15.75" customHeight="1" thickBot="1">
      <c r="A206" s="58">
        <v>200</v>
      </c>
      <c r="B206" s="154">
        <v>231</v>
      </c>
      <c r="C206" s="155" t="s">
        <v>1043</v>
      </c>
      <c r="D206" s="156" t="s">
        <v>869</v>
      </c>
      <c r="E206" s="157">
        <v>46</v>
      </c>
      <c r="F206" s="157">
        <v>42</v>
      </c>
      <c r="G206" s="158">
        <v>41</v>
      </c>
      <c r="H206" s="158">
        <v>66</v>
      </c>
      <c r="I206" s="158">
        <v>45</v>
      </c>
      <c r="J206" s="158">
        <v>32</v>
      </c>
      <c r="K206" s="158">
        <v>44</v>
      </c>
      <c r="L206" s="26">
        <f t="shared" si="16"/>
        <v>7</v>
      </c>
      <c r="M206" s="27">
        <f t="shared" si="17"/>
        <v>555</v>
      </c>
      <c r="N206" s="27">
        <f t="shared" si="18"/>
        <v>316</v>
      </c>
      <c r="O206" s="28">
        <f t="shared" si="19"/>
        <v>56.936936936936931</v>
      </c>
      <c r="P206" s="29" t="str">
        <f t="shared" si="20"/>
        <v>PASS</v>
      </c>
      <c r="Q206" s="248">
        <f t="shared" si="21"/>
        <v>100</v>
      </c>
      <c r="R206" s="269" t="str">
        <f t="shared" si="22"/>
        <v>FAIL: 1  ABSENT: 0</v>
      </c>
      <c r="S206" s="133" t="str">
        <f t="shared" si="23"/>
        <v xml:space="preserve">Chemistry, </v>
      </c>
      <c r="T206" s="114"/>
      <c r="U206" s="114"/>
      <c r="W206" s="114"/>
      <c r="AF206" s="114"/>
    </row>
    <row r="207" spans="1:32" ht="15.75" customHeight="1" thickBot="1">
      <c r="A207" s="58">
        <v>201</v>
      </c>
      <c r="B207" s="154">
        <v>232</v>
      </c>
      <c r="C207" s="155" t="s">
        <v>1044</v>
      </c>
      <c r="D207" s="156" t="s">
        <v>869</v>
      </c>
      <c r="E207" s="157">
        <v>35</v>
      </c>
      <c r="F207" s="157">
        <v>36</v>
      </c>
      <c r="G207" s="158">
        <v>75</v>
      </c>
      <c r="H207" s="160" t="s">
        <v>865</v>
      </c>
      <c r="I207" s="160" t="s">
        <v>865</v>
      </c>
      <c r="J207" s="158">
        <v>44</v>
      </c>
      <c r="K207" s="160" t="s">
        <v>865</v>
      </c>
      <c r="L207" s="26">
        <f t="shared" si="16"/>
        <v>7</v>
      </c>
      <c r="M207" s="27">
        <f t="shared" si="17"/>
        <v>555</v>
      </c>
      <c r="N207" s="27" t="str">
        <f t="shared" si="18"/>
        <v>-</v>
      </c>
      <c r="O207" s="28" t="str">
        <f t="shared" si="19"/>
        <v>-</v>
      </c>
      <c r="P207" s="29" t="str">
        <f t="shared" si="20"/>
        <v>FAIL</v>
      </c>
      <c r="Q207" s="248">
        <f t="shared" si="21"/>
        <v>300</v>
      </c>
      <c r="R207" s="269" t="str">
        <f t="shared" si="22"/>
        <v>FAIL: 0  ABSENT: 3</v>
      </c>
      <c r="S207" s="133" t="str">
        <f t="shared" si="23"/>
        <v xml:space="preserve">Urdu, Biology, Physics, </v>
      </c>
      <c r="T207" s="114"/>
      <c r="U207" s="114"/>
      <c r="W207" s="114"/>
      <c r="AF207" s="114"/>
    </row>
    <row r="208" spans="1:32" s="104" customFormat="1" ht="15.75" customHeight="1" thickBot="1">
      <c r="A208" s="58">
        <v>202</v>
      </c>
      <c r="B208" s="154">
        <v>235</v>
      </c>
      <c r="C208" s="155" t="s">
        <v>43</v>
      </c>
      <c r="D208" s="156" t="s">
        <v>869</v>
      </c>
      <c r="E208" s="159" t="s">
        <v>865</v>
      </c>
      <c r="F208" s="159" t="s">
        <v>865</v>
      </c>
      <c r="G208" s="160" t="s">
        <v>865</v>
      </c>
      <c r="H208" s="160" t="s">
        <v>865</v>
      </c>
      <c r="I208" s="160" t="s">
        <v>865</v>
      </c>
      <c r="J208" s="160" t="s">
        <v>865</v>
      </c>
      <c r="K208" s="160" t="s">
        <v>865</v>
      </c>
      <c r="L208" s="26">
        <f t="shared" si="16"/>
        <v>7</v>
      </c>
      <c r="M208" s="53">
        <f t="shared" si="17"/>
        <v>555</v>
      </c>
      <c r="N208" s="53" t="str">
        <f t="shared" si="18"/>
        <v>-</v>
      </c>
      <c r="O208" s="28" t="str">
        <f t="shared" si="19"/>
        <v>-</v>
      </c>
      <c r="P208" s="29" t="str">
        <f t="shared" si="20"/>
        <v>ABSENT</v>
      </c>
      <c r="Q208" s="248">
        <f t="shared" si="21"/>
        <v>700</v>
      </c>
      <c r="R208" s="269" t="str">
        <f t="shared" si="22"/>
        <v>FAIL: 0  ABSENT: 7</v>
      </c>
      <c r="S208" s="133" t="str">
        <f t="shared" si="23"/>
        <v xml:space="preserve">Tarjuma,  Islamic Study/Ethics, English, Urdu, Biology, Chemistry, Physics, </v>
      </c>
      <c r="T208" s="114"/>
      <c r="U208" s="114"/>
      <c r="V208" s="114"/>
      <c r="W208" s="114"/>
      <c r="AF208" s="114"/>
    </row>
    <row r="209" spans="1:32" ht="15.75" customHeight="1" thickBot="1">
      <c r="A209" s="58">
        <v>203</v>
      </c>
      <c r="B209" s="154">
        <v>236</v>
      </c>
      <c r="C209" s="155" t="s">
        <v>203</v>
      </c>
      <c r="D209" s="156" t="s">
        <v>869</v>
      </c>
      <c r="E209" s="157">
        <v>41</v>
      </c>
      <c r="F209" s="157">
        <v>45</v>
      </c>
      <c r="G209" s="158">
        <v>73</v>
      </c>
      <c r="H209" s="158">
        <v>76</v>
      </c>
      <c r="I209" s="161">
        <v>27</v>
      </c>
      <c r="J209" s="161">
        <v>21</v>
      </c>
      <c r="K209" s="158">
        <v>34</v>
      </c>
      <c r="L209" s="26">
        <f t="shared" si="16"/>
        <v>7</v>
      </c>
      <c r="M209" s="27">
        <f t="shared" si="17"/>
        <v>555</v>
      </c>
      <c r="N209" s="27" t="str">
        <f t="shared" si="18"/>
        <v>-</v>
      </c>
      <c r="O209" s="28" t="str">
        <f t="shared" si="19"/>
        <v>-</v>
      </c>
      <c r="P209" s="29" t="str">
        <f t="shared" si="20"/>
        <v>FAIL</v>
      </c>
      <c r="Q209" s="248">
        <f t="shared" si="21"/>
        <v>200</v>
      </c>
      <c r="R209" s="269" t="str">
        <f t="shared" si="22"/>
        <v>FAIL: 2  ABSENT: 0</v>
      </c>
      <c r="S209" s="133" t="str">
        <f t="shared" si="23"/>
        <v xml:space="preserve">Biology, Chemistry, </v>
      </c>
      <c r="T209" s="114"/>
      <c r="U209" s="114"/>
      <c r="W209" s="114"/>
      <c r="AF209" s="114"/>
    </row>
    <row r="210" spans="1:32" ht="15.75" customHeight="1" thickBot="1">
      <c r="A210" s="58">
        <v>204</v>
      </c>
      <c r="B210" s="154">
        <v>237</v>
      </c>
      <c r="C210" s="155" t="s">
        <v>1045</v>
      </c>
      <c r="D210" s="156" t="s">
        <v>869</v>
      </c>
      <c r="E210" s="159" t="s">
        <v>865</v>
      </c>
      <c r="F210" s="159" t="s">
        <v>865</v>
      </c>
      <c r="G210" s="160" t="s">
        <v>865</v>
      </c>
      <c r="H210" s="158">
        <v>61</v>
      </c>
      <c r="I210" s="161">
        <v>13</v>
      </c>
      <c r="J210" s="161">
        <v>10</v>
      </c>
      <c r="K210" s="161">
        <v>12</v>
      </c>
      <c r="L210" s="26">
        <f t="shared" si="16"/>
        <v>7</v>
      </c>
      <c r="M210" s="27">
        <f t="shared" si="17"/>
        <v>555</v>
      </c>
      <c r="N210" s="27" t="str">
        <f t="shared" si="18"/>
        <v>-</v>
      </c>
      <c r="O210" s="28" t="str">
        <f t="shared" si="19"/>
        <v>-</v>
      </c>
      <c r="P210" s="29" t="str">
        <f t="shared" si="20"/>
        <v>FAIL</v>
      </c>
      <c r="Q210" s="248">
        <f t="shared" si="21"/>
        <v>600</v>
      </c>
      <c r="R210" s="269" t="str">
        <f t="shared" si="22"/>
        <v>FAIL: 3  ABSENT: 3</v>
      </c>
      <c r="S210" s="133" t="str">
        <f t="shared" si="23"/>
        <v xml:space="preserve">Tarjuma,  Islamic Study/Ethics, English, Biology, Chemistry, Physics, </v>
      </c>
      <c r="T210" s="114"/>
      <c r="U210" s="114"/>
      <c r="W210" s="114"/>
      <c r="AF210" s="114"/>
    </row>
    <row r="211" spans="1:32" ht="15.75" customHeight="1" thickBot="1">
      <c r="A211" s="58">
        <v>205</v>
      </c>
      <c r="B211" s="154">
        <v>238</v>
      </c>
      <c r="C211" s="155" t="s">
        <v>1046</v>
      </c>
      <c r="D211" s="156" t="s">
        <v>869</v>
      </c>
      <c r="E211" s="159" t="s">
        <v>865</v>
      </c>
      <c r="F211" s="159" t="s">
        <v>865</v>
      </c>
      <c r="G211" s="160" t="s">
        <v>865</v>
      </c>
      <c r="H211" s="160" t="s">
        <v>865</v>
      </c>
      <c r="I211" s="160" t="s">
        <v>865</v>
      </c>
      <c r="J211" s="160" t="s">
        <v>865</v>
      </c>
      <c r="K211" s="160" t="s">
        <v>865</v>
      </c>
      <c r="L211" s="26">
        <f t="shared" si="16"/>
        <v>7</v>
      </c>
      <c r="M211" s="27">
        <f t="shared" si="17"/>
        <v>555</v>
      </c>
      <c r="N211" s="27" t="str">
        <f t="shared" si="18"/>
        <v>-</v>
      </c>
      <c r="O211" s="28" t="str">
        <f t="shared" si="19"/>
        <v>-</v>
      </c>
      <c r="P211" s="29" t="str">
        <f t="shared" si="20"/>
        <v>ABSENT</v>
      </c>
      <c r="Q211" s="248">
        <f t="shared" si="21"/>
        <v>700</v>
      </c>
      <c r="R211" s="269" t="str">
        <f t="shared" si="22"/>
        <v>FAIL: 0  ABSENT: 7</v>
      </c>
      <c r="S211" s="133" t="str">
        <f t="shared" si="23"/>
        <v xml:space="preserve">Tarjuma,  Islamic Study/Ethics, English, Urdu, Biology, Chemistry, Physics, </v>
      </c>
      <c r="T211" s="114"/>
      <c r="U211" s="114"/>
      <c r="W211" s="114"/>
      <c r="AF211" s="114"/>
    </row>
    <row r="212" spans="1:32" ht="15.75" customHeight="1" thickBot="1">
      <c r="A212" s="58">
        <v>206</v>
      </c>
      <c r="B212" s="154">
        <v>239</v>
      </c>
      <c r="C212" s="155" t="s">
        <v>1047</v>
      </c>
      <c r="D212" s="156" t="s">
        <v>869</v>
      </c>
      <c r="E212" s="159" t="s">
        <v>865</v>
      </c>
      <c r="F212" s="159" t="s">
        <v>865</v>
      </c>
      <c r="G212" s="158">
        <v>56</v>
      </c>
      <c r="H212" s="158">
        <v>73</v>
      </c>
      <c r="I212" s="158">
        <v>48</v>
      </c>
      <c r="J212" s="158">
        <v>29</v>
      </c>
      <c r="K212" s="158">
        <v>40</v>
      </c>
      <c r="L212" s="26">
        <f t="shared" si="16"/>
        <v>7</v>
      </c>
      <c r="M212" s="27">
        <f t="shared" si="17"/>
        <v>555</v>
      </c>
      <c r="N212" s="27" t="str">
        <f t="shared" si="18"/>
        <v>-</v>
      </c>
      <c r="O212" s="28" t="str">
        <f t="shared" si="19"/>
        <v>-</v>
      </c>
      <c r="P212" s="29" t="str">
        <f t="shared" si="20"/>
        <v>FAIL</v>
      </c>
      <c r="Q212" s="248">
        <f t="shared" si="21"/>
        <v>300</v>
      </c>
      <c r="R212" s="269" t="str">
        <f t="shared" si="22"/>
        <v>FAIL: 1  ABSENT: 2</v>
      </c>
      <c r="S212" s="133" t="str">
        <f t="shared" si="23"/>
        <v xml:space="preserve">Tarjuma,  Islamic Study/Ethics, Chemistry, </v>
      </c>
      <c r="T212" s="114"/>
      <c r="U212" s="114"/>
      <c r="W212" s="114"/>
      <c r="AF212" s="114"/>
    </row>
    <row r="213" spans="1:32" ht="15.75" customHeight="1" thickBot="1">
      <c r="A213" s="58">
        <v>207</v>
      </c>
      <c r="B213" s="154">
        <v>240</v>
      </c>
      <c r="C213" s="155" t="s">
        <v>1048</v>
      </c>
      <c r="D213" s="156" t="s">
        <v>869</v>
      </c>
      <c r="E213" s="157">
        <v>36</v>
      </c>
      <c r="F213" s="157">
        <v>25</v>
      </c>
      <c r="G213" s="160" t="s">
        <v>865</v>
      </c>
      <c r="H213" s="158">
        <v>48</v>
      </c>
      <c r="I213" s="160" t="s">
        <v>865</v>
      </c>
      <c r="J213" s="161">
        <v>13</v>
      </c>
      <c r="K213" s="161">
        <v>17</v>
      </c>
      <c r="L213" s="26">
        <f t="shared" si="16"/>
        <v>7</v>
      </c>
      <c r="M213" s="27">
        <f t="shared" si="17"/>
        <v>555</v>
      </c>
      <c r="N213" s="27" t="str">
        <f t="shared" si="18"/>
        <v>-</v>
      </c>
      <c r="O213" s="28" t="str">
        <f t="shared" si="19"/>
        <v>-</v>
      </c>
      <c r="P213" s="29" t="str">
        <f t="shared" si="20"/>
        <v>FAIL</v>
      </c>
      <c r="Q213" s="248">
        <f t="shared" si="21"/>
        <v>400</v>
      </c>
      <c r="R213" s="269" t="str">
        <f t="shared" si="22"/>
        <v>FAIL: 2  ABSENT: 2</v>
      </c>
      <c r="S213" s="133" t="str">
        <f t="shared" si="23"/>
        <v xml:space="preserve">English, Biology, Chemistry, Physics, </v>
      </c>
      <c r="T213" s="114"/>
      <c r="U213" s="114"/>
      <c r="W213" s="114"/>
      <c r="AF213" s="114"/>
    </row>
    <row r="214" spans="1:32" ht="15.75" customHeight="1" thickBot="1">
      <c r="A214" s="58">
        <v>208</v>
      </c>
      <c r="B214" s="154">
        <v>242</v>
      </c>
      <c r="C214" s="155" t="s">
        <v>1049</v>
      </c>
      <c r="D214" s="156" t="s">
        <v>869</v>
      </c>
      <c r="E214" s="159" t="s">
        <v>865</v>
      </c>
      <c r="F214" s="159" t="s">
        <v>865</v>
      </c>
      <c r="G214" s="160" t="s">
        <v>865</v>
      </c>
      <c r="H214" s="160" t="s">
        <v>865</v>
      </c>
      <c r="I214" s="160" t="s">
        <v>865</v>
      </c>
      <c r="J214" s="160" t="s">
        <v>865</v>
      </c>
      <c r="K214" s="160" t="s">
        <v>865</v>
      </c>
      <c r="L214" s="26">
        <f t="shared" si="16"/>
        <v>7</v>
      </c>
      <c r="M214" s="27">
        <f t="shared" si="17"/>
        <v>555</v>
      </c>
      <c r="N214" s="27" t="str">
        <f t="shared" si="18"/>
        <v>-</v>
      </c>
      <c r="O214" s="28" t="str">
        <f t="shared" si="19"/>
        <v>-</v>
      </c>
      <c r="P214" s="29" t="str">
        <f t="shared" si="20"/>
        <v>ABSENT</v>
      </c>
      <c r="Q214" s="248">
        <f t="shared" si="21"/>
        <v>700</v>
      </c>
      <c r="R214" s="269" t="str">
        <f t="shared" si="22"/>
        <v>FAIL: 0  ABSENT: 7</v>
      </c>
      <c r="S214" s="133" t="str">
        <f t="shared" si="23"/>
        <v xml:space="preserve">Tarjuma,  Islamic Study/Ethics, English, Urdu, Biology, Chemistry, Physics, </v>
      </c>
      <c r="T214" s="114"/>
      <c r="U214" s="114"/>
      <c r="W214" s="114"/>
      <c r="AF214" s="114"/>
    </row>
    <row r="215" spans="1:32" ht="15.75" customHeight="1" thickBot="1">
      <c r="A215" s="58">
        <v>209</v>
      </c>
      <c r="B215" s="154">
        <v>243</v>
      </c>
      <c r="C215" s="155" t="s">
        <v>1050</v>
      </c>
      <c r="D215" s="156" t="s">
        <v>869</v>
      </c>
      <c r="E215" s="157">
        <v>43</v>
      </c>
      <c r="F215" s="157">
        <v>27</v>
      </c>
      <c r="G215" s="161">
        <v>27</v>
      </c>
      <c r="H215" s="158">
        <v>66</v>
      </c>
      <c r="I215" s="158">
        <v>54</v>
      </c>
      <c r="J215" s="161">
        <v>12</v>
      </c>
      <c r="K215" s="161">
        <v>21</v>
      </c>
      <c r="L215" s="26">
        <f t="shared" si="16"/>
        <v>7</v>
      </c>
      <c r="M215" s="27">
        <f t="shared" si="17"/>
        <v>555</v>
      </c>
      <c r="N215" s="27" t="str">
        <f t="shared" si="18"/>
        <v>-</v>
      </c>
      <c r="O215" s="28" t="str">
        <f t="shared" si="19"/>
        <v>-</v>
      </c>
      <c r="P215" s="29" t="str">
        <f t="shared" si="20"/>
        <v>FAIL</v>
      </c>
      <c r="Q215" s="248">
        <f t="shared" si="21"/>
        <v>500</v>
      </c>
      <c r="R215" s="269" t="str">
        <f t="shared" si="22"/>
        <v>FAIL: 3  ABSENT: 0</v>
      </c>
      <c r="S215" s="133" t="str">
        <f t="shared" si="23"/>
        <v xml:space="preserve">English, Chemistry, Physics, </v>
      </c>
      <c r="T215" s="114"/>
      <c r="U215" s="114"/>
      <c r="W215" s="114"/>
      <c r="AF215" s="114"/>
    </row>
    <row r="216" spans="1:32" ht="15.75" customHeight="1" thickBot="1">
      <c r="A216" s="58">
        <v>210</v>
      </c>
      <c r="B216" s="154">
        <v>244</v>
      </c>
      <c r="C216" s="155" t="s">
        <v>1051</v>
      </c>
      <c r="D216" s="156" t="s">
        <v>869</v>
      </c>
      <c r="E216" s="157">
        <v>48</v>
      </c>
      <c r="F216" s="157">
        <v>39</v>
      </c>
      <c r="G216" s="158">
        <v>65</v>
      </c>
      <c r="H216" s="158">
        <v>81</v>
      </c>
      <c r="I216" s="158">
        <v>56</v>
      </c>
      <c r="J216" s="158">
        <v>38</v>
      </c>
      <c r="K216" s="160" t="s">
        <v>865</v>
      </c>
      <c r="L216" s="26">
        <f t="shared" si="16"/>
        <v>7</v>
      </c>
      <c r="M216" s="27">
        <f t="shared" si="17"/>
        <v>555</v>
      </c>
      <c r="N216" s="27">
        <f t="shared" si="18"/>
        <v>327</v>
      </c>
      <c r="O216" s="28">
        <f t="shared" si="19"/>
        <v>58.918918918918919</v>
      </c>
      <c r="P216" s="29" t="str">
        <f t="shared" si="20"/>
        <v>PASS</v>
      </c>
      <c r="Q216" s="248">
        <f t="shared" si="21"/>
        <v>100</v>
      </c>
      <c r="R216" s="269" t="str">
        <f t="shared" si="22"/>
        <v>FAIL: 0  ABSENT: 1</v>
      </c>
      <c r="S216" s="133" t="str">
        <f t="shared" si="23"/>
        <v xml:space="preserve">Physics, </v>
      </c>
      <c r="T216" s="114"/>
      <c r="U216" s="114"/>
      <c r="W216" s="114"/>
      <c r="AF216" s="114"/>
    </row>
    <row r="217" spans="1:32" ht="15.75" customHeight="1" thickBot="1">
      <c r="A217" s="58">
        <v>211</v>
      </c>
      <c r="B217" s="154">
        <v>246</v>
      </c>
      <c r="C217" s="155" t="s">
        <v>1052</v>
      </c>
      <c r="D217" s="156" t="s">
        <v>869</v>
      </c>
      <c r="E217" s="159" t="s">
        <v>865</v>
      </c>
      <c r="F217" s="159" t="s">
        <v>865</v>
      </c>
      <c r="G217" s="160" t="s">
        <v>865</v>
      </c>
      <c r="H217" s="160" t="s">
        <v>865</v>
      </c>
      <c r="I217" s="159" t="s">
        <v>865</v>
      </c>
      <c r="J217" s="159" t="s">
        <v>865</v>
      </c>
      <c r="K217" s="159" t="s">
        <v>865</v>
      </c>
      <c r="L217" s="26">
        <f t="shared" si="16"/>
        <v>7</v>
      </c>
      <c r="M217" s="27">
        <f t="shared" si="17"/>
        <v>555</v>
      </c>
      <c r="N217" s="27" t="str">
        <f t="shared" si="18"/>
        <v>-</v>
      </c>
      <c r="O217" s="28" t="str">
        <f t="shared" si="19"/>
        <v>-</v>
      </c>
      <c r="P217" s="29" t="str">
        <f t="shared" si="20"/>
        <v>ABSENT</v>
      </c>
      <c r="Q217" s="248">
        <f t="shared" si="21"/>
        <v>700</v>
      </c>
      <c r="R217" s="269" t="str">
        <f t="shared" si="22"/>
        <v>FAIL: 0  ABSENT: 7</v>
      </c>
      <c r="S217" s="133" t="str">
        <f t="shared" si="23"/>
        <v xml:space="preserve">Tarjuma,  Islamic Study/Ethics, English, Urdu, Biology, Chemistry, Physics, </v>
      </c>
      <c r="T217" s="114"/>
      <c r="U217" s="114"/>
      <c r="W217" s="114"/>
      <c r="AF217" s="114"/>
    </row>
    <row r="218" spans="1:32" ht="15.75" customHeight="1" thickBot="1">
      <c r="A218" s="58">
        <v>212</v>
      </c>
      <c r="B218" s="154">
        <v>248</v>
      </c>
      <c r="C218" s="155" t="s">
        <v>1053</v>
      </c>
      <c r="D218" s="156" t="s">
        <v>869</v>
      </c>
      <c r="E218" s="157">
        <v>48</v>
      </c>
      <c r="F218" s="157">
        <v>46</v>
      </c>
      <c r="G218" s="158">
        <v>54</v>
      </c>
      <c r="H218" s="158">
        <v>63</v>
      </c>
      <c r="I218" s="158">
        <v>65</v>
      </c>
      <c r="J218" s="158">
        <v>62</v>
      </c>
      <c r="K218" s="158">
        <v>62</v>
      </c>
      <c r="L218" s="26">
        <f t="shared" si="16"/>
        <v>7</v>
      </c>
      <c r="M218" s="27">
        <f t="shared" si="17"/>
        <v>555</v>
      </c>
      <c r="N218" s="27">
        <f t="shared" si="18"/>
        <v>400</v>
      </c>
      <c r="O218" s="28">
        <f t="shared" si="19"/>
        <v>72.072072072072075</v>
      </c>
      <c r="P218" s="29" t="str">
        <f t="shared" si="20"/>
        <v>PASS</v>
      </c>
      <c r="Q218" s="248">
        <f t="shared" si="21"/>
        <v>0</v>
      </c>
      <c r="R218" s="269" t="str">
        <f t="shared" si="22"/>
        <v>PASS</v>
      </c>
      <c r="S218" s="133" t="str">
        <f t="shared" si="23"/>
        <v/>
      </c>
      <c r="T218" s="114"/>
      <c r="U218" s="114"/>
      <c r="W218" s="114"/>
      <c r="AF218" s="114"/>
    </row>
    <row r="219" spans="1:32" ht="15.75" customHeight="1" thickBot="1">
      <c r="A219" s="58">
        <v>213</v>
      </c>
      <c r="B219" s="154">
        <v>249</v>
      </c>
      <c r="C219" s="155" t="s">
        <v>1054</v>
      </c>
      <c r="D219" s="156" t="s">
        <v>869</v>
      </c>
      <c r="E219" s="159" t="s">
        <v>865</v>
      </c>
      <c r="F219" s="159" t="s">
        <v>865</v>
      </c>
      <c r="G219" s="160" t="s">
        <v>865</v>
      </c>
      <c r="H219" s="160" t="s">
        <v>865</v>
      </c>
      <c r="I219" s="158">
        <v>47</v>
      </c>
      <c r="J219" s="160" t="s">
        <v>865</v>
      </c>
      <c r="K219" s="160" t="s">
        <v>865</v>
      </c>
      <c r="L219" s="26">
        <f t="shared" si="16"/>
        <v>7</v>
      </c>
      <c r="M219" s="27">
        <f t="shared" si="17"/>
        <v>555</v>
      </c>
      <c r="N219" s="27" t="str">
        <f t="shared" si="18"/>
        <v>-</v>
      </c>
      <c r="O219" s="28" t="str">
        <f t="shared" si="19"/>
        <v>-</v>
      </c>
      <c r="P219" s="29" t="str">
        <f t="shared" si="20"/>
        <v>FAIL</v>
      </c>
      <c r="Q219" s="248">
        <f t="shared" si="21"/>
        <v>600</v>
      </c>
      <c r="R219" s="269" t="str">
        <f t="shared" si="22"/>
        <v>FAIL: 0  ABSENT: 6</v>
      </c>
      <c r="S219" s="133" t="str">
        <f t="shared" si="23"/>
        <v xml:space="preserve">Tarjuma,  Islamic Study/Ethics, English, Urdu, Chemistry, Physics, </v>
      </c>
      <c r="T219" s="114"/>
      <c r="U219" s="114"/>
      <c r="W219" s="114"/>
      <c r="AF219" s="114"/>
    </row>
    <row r="220" spans="1:32" ht="15.75" customHeight="1" thickBot="1">
      <c r="A220" s="58">
        <v>214</v>
      </c>
      <c r="B220" s="154">
        <v>250</v>
      </c>
      <c r="C220" s="155" t="s">
        <v>295</v>
      </c>
      <c r="D220" s="156" t="s">
        <v>869</v>
      </c>
      <c r="E220" s="159" t="s">
        <v>865</v>
      </c>
      <c r="F220" s="159" t="s">
        <v>865</v>
      </c>
      <c r="G220" s="160" t="s">
        <v>865</v>
      </c>
      <c r="H220" s="160" t="s">
        <v>865</v>
      </c>
      <c r="I220" s="160" t="s">
        <v>865</v>
      </c>
      <c r="J220" s="160" t="s">
        <v>865</v>
      </c>
      <c r="K220" s="160" t="s">
        <v>865</v>
      </c>
      <c r="L220" s="26">
        <f t="shared" si="16"/>
        <v>7</v>
      </c>
      <c r="M220" s="27">
        <f t="shared" si="17"/>
        <v>555</v>
      </c>
      <c r="N220" s="27" t="str">
        <f t="shared" si="18"/>
        <v>-</v>
      </c>
      <c r="O220" s="28" t="str">
        <f t="shared" si="19"/>
        <v>-</v>
      </c>
      <c r="P220" s="29" t="str">
        <f t="shared" si="20"/>
        <v>ABSENT</v>
      </c>
      <c r="Q220" s="248">
        <f t="shared" si="21"/>
        <v>700</v>
      </c>
      <c r="R220" s="269" t="str">
        <f t="shared" si="22"/>
        <v>FAIL: 0  ABSENT: 7</v>
      </c>
      <c r="S220" s="133" t="str">
        <f t="shared" si="23"/>
        <v xml:space="preserve">Tarjuma,  Islamic Study/Ethics, English, Urdu, Biology, Chemistry, Physics, </v>
      </c>
      <c r="T220" s="114"/>
      <c r="U220" s="114"/>
      <c r="W220" s="114"/>
      <c r="AF220" s="114"/>
    </row>
    <row r="221" spans="1:32" ht="15.75" customHeight="1" thickBot="1">
      <c r="A221" s="58">
        <v>215</v>
      </c>
      <c r="B221" s="154">
        <v>252</v>
      </c>
      <c r="C221" s="155" t="s">
        <v>1055</v>
      </c>
      <c r="D221" s="156" t="s">
        <v>869</v>
      </c>
      <c r="E221" s="157">
        <v>40</v>
      </c>
      <c r="F221" s="157">
        <v>32</v>
      </c>
      <c r="G221" s="158">
        <v>80</v>
      </c>
      <c r="H221" s="158">
        <v>68</v>
      </c>
      <c r="I221" s="161">
        <v>15</v>
      </c>
      <c r="J221" s="161">
        <v>13</v>
      </c>
      <c r="K221" s="161">
        <v>13</v>
      </c>
      <c r="L221" s="26">
        <f t="shared" si="16"/>
        <v>7</v>
      </c>
      <c r="M221" s="27">
        <f t="shared" si="17"/>
        <v>555</v>
      </c>
      <c r="N221" s="27" t="str">
        <f t="shared" si="18"/>
        <v>-</v>
      </c>
      <c r="O221" s="28" t="str">
        <f t="shared" si="19"/>
        <v>-</v>
      </c>
      <c r="P221" s="29" t="str">
        <f t="shared" si="20"/>
        <v>FAIL</v>
      </c>
      <c r="Q221" s="248">
        <f t="shared" si="21"/>
        <v>500</v>
      </c>
      <c r="R221" s="269" t="str">
        <f t="shared" si="22"/>
        <v>FAIL: 3  ABSENT: 0</v>
      </c>
      <c r="S221" s="133" t="str">
        <f t="shared" si="23"/>
        <v xml:space="preserve">Biology, Chemistry, Physics, </v>
      </c>
      <c r="T221" s="114"/>
      <c r="U221" s="114"/>
      <c r="W221" s="114"/>
      <c r="AF221" s="114"/>
    </row>
    <row r="222" spans="1:32" s="111" customFormat="1" ht="15.75" customHeight="1" thickBot="1">
      <c r="A222" s="58">
        <v>216</v>
      </c>
      <c r="B222" s="154">
        <v>253</v>
      </c>
      <c r="C222" s="155" t="s">
        <v>1056</v>
      </c>
      <c r="D222" s="156" t="s">
        <v>869</v>
      </c>
      <c r="E222" s="157">
        <v>40</v>
      </c>
      <c r="F222" s="157">
        <v>46</v>
      </c>
      <c r="G222" s="158">
        <v>77</v>
      </c>
      <c r="H222" s="158">
        <v>86</v>
      </c>
      <c r="I222" s="161">
        <v>27</v>
      </c>
      <c r="J222" s="158">
        <v>57</v>
      </c>
      <c r="K222" s="161">
        <v>18</v>
      </c>
      <c r="L222" s="106">
        <f t="shared" si="16"/>
        <v>7</v>
      </c>
      <c r="M222" s="108">
        <f t="shared" si="17"/>
        <v>555</v>
      </c>
      <c r="N222" s="108" t="str">
        <f t="shared" si="18"/>
        <v>-</v>
      </c>
      <c r="O222" s="109" t="str">
        <f t="shared" si="19"/>
        <v>-</v>
      </c>
      <c r="P222" s="29" t="str">
        <f t="shared" si="20"/>
        <v>FAIL</v>
      </c>
      <c r="Q222" s="248">
        <f t="shared" si="21"/>
        <v>200</v>
      </c>
      <c r="R222" s="269" t="str">
        <f t="shared" si="22"/>
        <v>FAIL: 2  ABSENT: 0</v>
      </c>
      <c r="S222" s="133" t="str">
        <f t="shared" si="23"/>
        <v xml:space="preserve">Biology, Physics, </v>
      </c>
      <c r="T222" s="114"/>
      <c r="U222" s="114"/>
      <c r="V222" s="114"/>
      <c r="W222" s="114"/>
      <c r="AF222" s="114"/>
    </row>
    <row r="223" spans="1:32" ht="15.75" customHeight="1" thickBot="1">
      <c r="A223" s="58">
        <v>217</v>
      </c>
      <c r="B223" s="154">
        <v>254</v>
      </c>
      <c r="C223" s="155" t="s">
        <v>1057</v>
      </c>
      <c r="D223" s="156" t="s">
        <v>869</v>
      </c>
      <c r="E223" s="159" t="s">
        <v>865</v>
      </c>
      <c r="F223" s="157">
        <v>48</v>
      </c>
      <c r="G223" s="158">
        <v>77</v>
      </c>
      <c r="H223" s="158">
        <v>80</v>
      </c>
      <c r="I223" s="160" t="s">
        <v>865</v>
      </c>
      <c r="J223" s="158">
        <v>53</v>
      </c>
      <c r="K223" s="160" t="s">
        <v>865</v>
      </c>
      <c r="L223" s="26">
        <f t="shared" si="16"/>
        <v>7</v>
      </c>
      <c r="M223" s="27">
        <f t="shared" si="17"/>
        <v>555</v>
      </c>
      <c r="N223" s="27" t="str">
        <f t="shared" si="18"/>
        <v>-</v>
      </c>
      <c r="O223" s="28" t="str">
        <f t="shared" si="19"/>
        <v>-</v>
      </c>
      <c r="P223" s="29" t="str">
        <f t="shared" si="20"/>
        <v>FAIL</v>
      </c>
      <c r="Q223" s="248">
        <f t="shared" si="21"/>
        <v>300</v>
      </c>
      <c r="R223" s="269" t="str">
        <f t="shared" si="22"/>
        <v>FAIL: 0  ABSENT: 3</v>
      </c>
      <c r="S223" s="133" t="str">
        <f t="shared" si="23"/>
        <v xml:space="preserve">Tarjuma, Biology, Physics, </v>
      </c>
      <c r="T223" s="114"/>
      <c r="U223" s="114"/>
      <c r="W223" s="114"/>
      <c r="AF223" s="114"/>
    </row>
    <row r="224" spans="1:32" ht="15.75" customHeight="1" thickBot="1">
      <c r="A224" s="58">
        <v>218</v>
      </c>
      <c r="B224" s="154">
        <v>255</v>
      </c>
      <c r="C224" s="155" t="s">
        <v>1058</v>
      </c>
      <c r="D224" s="156" t="s">
        <v>869</v>
      </c>
      <c r="E224" s="159" t="s">
        <v>865</v>
      </c>
      <c r="F224" s="157">
        <v>43</v>
      </c>
      <c r="G224" s="158">
        <v>68</v>
      </c>
      <c r="H224" s="158">
        <v>73</v>
      </c>
      <c r="I224" s="158">
        <v>36</v>
      </c>
      <c r="J224" s="158">
        <v>36</v>
      </c>
      <c r="K224" s="159" t="s">
        <v>865</v>
      </c>
      <c r="L224" s="26">
        <f>COUNTA(E224:K224)</f>
        <v>7</v>
      </c>
      <c r="M224" s="27">
        <f>SUMPRODUCT($E$6:$K$6*(LEN(E224:K224)&gt;0))</f>
        <v>555</v>
      </c>
      <c r="N224" s="27" t="str">
        <f>IF(P224="PASS", SUMIF(E224:K224,"&gt;0"), "-")</f>
        <v>-</v>
      </c>
      <c r="O224" s="28" t="str">
        <f>IF(ISNUMBER(N224), N224/M224*100, "-")</f>
        <v>-</v>
      </c>
      <c r="P224" s="29" t="str">
        <f t="shared" si="20"/>
        <v>FAIL</v>
      </c>
      <c r="Q224" s="248">
        <f t="shared" si="21"/>
        <v>200</v>
      </c>
      <c r="R224" s="269" t="str">
        <f t="shared" si="22"/>
        <v>FAIL: 0  ABSENT: 2</v>
      </c>
      <c r="S224" s="133" t="str">
        <f t="shared" si="23"/>
        <v xml:space="preserve">Tarjuma, Physics, </v>
      </c>
      <c r="T224" s="114"/>
      <c r="U224" s="114"/>
      <c r="W224" s="114"/>
      <c r="AF224" s="114"/>
    </row>
    <row r="225" spans="1:32" ht="15.75" customHeight="1" thickBot="1">
      <c r="A225" s="58">
        <v>219</v>
      </c>
      <c r="B225" s="154">
        <v>256</v>
      </c>
      <c r="C225" s="155" t="s">
        <v>1059</v>
      </c>
      <c r="D225" s="156" t="s">
        <v>869</v>
      </c>
      <c r="E225" s="159" t="s">
        <v>865</v>
      </c>
      <c r="F225" s="157">
        <v>38</v>
      </c>
      <c r="G225" s="158">
        <v>76</v>
      </c>
      <c r="H225" s="158">
        <v>65</v>
      </c>
      <c r="I225" s="160" t="s">
        <v>865</v>
      </c>
      <c r="J225" s="158">
        <v>58</v>
      </c>
      <c r="K225" s="158">
        <v>56</v>
      </c>
      <c r="L225" s="26">
        <f>COUNTA(E225:K225)</f>
        <v>7</v>
      </c>
      <c r="M225" s="27">
        <f>SUMPRODUCT($E$6:$K$6*(LEN(E225:K225)&gt;0))</f>
        <v>555</v>
      </c>
      <c r="N225" s="27" t="str">
        <f>IF(P225="PASS", SUMIF(E225:K225,"&gt;0"), "-")</f>
        <v>-</v>
      </c>
      <c r="O225" s="28" t="str">
        <f>IF(ISNUMBER(N225), N225/M225*100, "-")</f>
        <v>-</v>
      </c>
      <c r="P225" s="29" t="str">
        <f t="shared" si="20"/>
        <v>FAIL</v>
      </c>
      <c r="Q225" s="248">
        <f t="shared" si="21"/>
        <v>200</v>
      </c>
      <c r="R225" s="269" t="str">
        <f t="shared" si="22"/>
        <v>FAIL: 0  ABSENT: 2</v>
      </c>
      <c r="S225" s="133" t="str">
        <f t="shared" si="23"/>
        <v xml:space="preserve">Tarjuma, Biology, </v>
      </c>
      <c r="T225" s="114"/>
      <c r="U225" s="114"/>
      <c r="W225" s="114"/>
      <c r="AF225" s="114"/>
    </row>
    <row r="226" spans="1:32" ht="15.75" customHeight="1" thickBot="1">
      <c r="A226" s="58">
        <v>220</v>
      </c>
      <c r="B226" s="154">
        <v>257</v>
      </c>
      <c r="C226" s="155" t="s">
        <v>1060</v>
      </c>
      <c r="D226" s="156" t="s">
        <v>869</v>
      </c>
      <c r="E226" s="159" t="s">
        <v>865</v>
      </c>
      <c r="F226" s="159" t="s">
        <v>865</v>
      </c>
      <c r="G226" s="160" t="s">
        <v>865</v>
      </c>
      <c r="H226" s="160" t="s">
        <v>865</v>
      </c>
      <c r="I226" s="160" t="s">
        <v>865</v>
      </c>
      <c r="J226" s="160" t="s">
        <v>865</v>
      </c>
      <c r="K226" s="160" t="s">
        <v>865</v>
      </c>
      <c r="L226" s="26">
        <f>COUNTA(E226:K226)</f>
        <v>7</v>
      </c>
      <c r="M226" s="27">
        <f>SUMPRODUCT($E$6:$K$6*(LEN(E226:K226)&gt;0))</f>
        <v>555</v>
      </c>
      <c r="N226" s="27" t="str">
        <f>IF(P226="PASS", SUMIF(E226:K226,"&gt;0"), "-")</f>
        <v>-</v>
      </c>
      <c r="O226" s="28" t="str">
        <f>IF(ISNUMBER(N226), N226/M226*100, "-")</f>
        <v>-</v>
      </c>
      <c r="P226" s="29" t="str">
        <f t="shared" si="20"/>
        <v>ABSENT</v>
      </c>
      <c r="Q226" s="248">
        <f t="shared" si="21"/>
        <v>700</v>
      </c>
      <c r="R226" s="269" t="str">
        <f t="shared" si="22"/>
        <v>FAIL: 0  ABSENT: 7</v>
      </c>
      <c r="S226" s="133" t="str">
        <f t="shared" si="23"/>
        <v xml:space="preserve">Tarjuma,  Islamic Study/Ethics, English, Urdu, Biology, Chemistry, Physics, </v>
      </c>
      <c r="T226" s="114"/>
      <c r="U226" s="114"/>
      <c r="W226" s="114"/>
      <c r="AF226" s="114"/>
    </row>
    <row r="227" spans="1:32" ht="15.75" customHeight="1" thickBot="1">
      <c r="A227" s="58">
        <v>221</v>
      </c>
      <c r="B227" s="154">
        <v>258</v>
      </c>
      <c r="C227" s="155" t="s">
        <v>1061</v>
      </c>
      <c r="D227" s="156" t="s">
        <v>869</v>
      </c>
      <c r="E227" s="159" t="s">
        <v>865</v>
      </c>
      <c r="F227" s="159" t="s">
        <v>865</v>
      </c>
      <c r="G227" s="161">
        <v>26</v>
      </c>
      <c r="H227" s="158">
        <v>61</v>
      </c>
      <c r="I227" s="158">
        <v>42</v>
      </c>
      <c r="J227" s="161">
        <v>6</v>
      </c>
      <c r="K227" s="161">
        <v>17</v>
      </c>
      <c r="L227" s="26">
        <f>COUNTA(E227:K227)</f>
        <v>7</v>
      </c>
      <c r="M227" s="27">
        <f>SUMPRODUCT($E$6:$K$6*(LEN(E227:K227)&gt;0))</f>
        <v>555</v>
      </c>
      <c r="N227" s="27" t="str">
        <f>IF(P227="PASS", SUMIF(E227:K227,"&gt;0"), "-")</f>
        <v>-</v>
      </c>
      <c r="O227" s="28" t="str">
        <f>IF(ISNUMBER(N227), N227/M227*100, "-")</f>
        <v>-</v>
      </c>
      <c r="P227" s="29" t="str">
        <f t="shared" si="20"/>
        <v>FAIL</v>
      </c>
      <c r="Q227" s="248">
        <f t="shared" si="21"/>
        <v>500</v>
      </c>
      <c r="R227" s="269" t="str">
        <f t="shared" si="22"/>
        <v>FAIL: 3  ABSENT: 2</v>
      </c>
      <c r="S227" s="133" t="str">
        <f t="shared" si="23"/>
        <v xml:space="preserve">Tarjuma,  Islamic Study/Ethics, English, Chemistry, Physics, </v>
      </c>
      <c r="T227" s="114"/>
      <c r="U227" s="114"/>
      <c r="W227" s="114"/>
      <c r="AF227" s="114"/>
    </row>
    <row r="228" spans="1:32" s="111" customFormat="1" ht="15.75" customHeight="1" thickBot="1">
      <c r="A228" s="58">
        <v>222</v>
      </c>
      <c r="B228" s="154">
        <v>260</v>
      </c>
      <c r="C228" s="155" t="s">
        <v>1062</v>
      </c>
      <c r="D228" s="156" t="s">
        <v>869</v>
      </c>
      <c r="E228" s="157">
        <v>50</v>
      </c>
      <c r="F228" s="157">
        <v>48</v>
      </c>
      <c r="G228" s="158">
        <v>64</v>
      </c>
      <c r="H228" s="158">
        <v>83</v>
      </c>
      <c r="I228" s="158">
        <v>68</v>
      </c>
      <c r="J228" s="158">
        <v>61</v>
      </c>
      <c r="K228" s="160" t="s">
        <v>865</v>
      </c>
      <c r="L228" s="106">
        <f>COUNTA(E228:K228)</f>
        <v>7</v>
      </c>
      <c r="M228" s="108">
        <f>SUMPRODUCT($E$6:$K$6*(LEN(E228:K228)&gt;0))</f>
        <v>555</v>
      </c>
      <c r="N228" s="108">
        <f>IF(P228="PASS", SUMIF(E228:K228,"&gt;0"), "-")</f>
        <v>374</v>
      </c>
      <c r="O228" s="109">
        <f>IF(ISNUMBER(N228), N228/M228*100, "-")</f>
        <v>67.387387387387392</v>
      </c>
      <c r="P228" s="29" t="str">
        <f t="shared" si="20"/>
        <v>PASS</v>
      </c>
      <c r="Q228" s="248">
        <f t="shared" si="21"/>
        <v>100</v>
      </c>
      <c r="R228" s="269" t="str">
        <f t="shared" si="22"/>
        <v>FAIL: 0  ABSENT: 1</v>
      </c>
      <c r="S228" s="133" t="str">
        <f t="shared" si="23"/>
        <v xml:space="preserve">Physics, </v>
      </c>
      <c r="T228" s="114"/>
      <c r="U228" s="114"/>
      <c r="V228" s="114"/>
      <c r="W228" s="114"/>
      <c r="AF228" s="114"/>
    </row>
    <row r="229" spans="1:32" ht="15.75" customHeight="1" thickBot="1">
      <c r="A229" s="58">
        <v>223</v>
      </c>
      <c r="B229" s="154">
        <v>261</v>
      </c>
      <c r="C229" s="155" t="s">
        <v>1063</v>
      </c>
      <c r="D229" s="156" t="s">
        <v>869</v>
      </c>
      <c r="E229" s="159" t="s">
        <v>865</v>
      </c>
      <c r="F229" s="157">
        <v>44</v>
      </c>
      <c r="G229" s="158">
        <v>58</v>
      </c>
      <c r="H229" s="158">
        <v>76</v>
      </c>
      <c r="I229" s="160" t="s">
        <v>865</v>
      </c>
      <c r="J229" s="161">
        <v>8</v>
      </c>
      <c r="K229" s="159" t="s">
        <v>865</v>
      </c>
      <c r="L229" s="26">
        <f t="shared" ref="L229:L233" si="24">COUNTA(E229:K229)</f>
        <v>7</v>
      </c>
      <c r="M229" s="27">
        <f t="shared" ref="M229:M234" si="25">SUMPRODUCT($E$6:$K$6*(LEN(E229:K229)&gt;0))</f>
        <v>555</v>
      </c>
      <c r="N229" s="27" t="str">
        <f t="shared" ref="N229:N234" si="26">IF(P229="PASS", SUMIF(E229:K229,"&gt;0"), "-")</f>
        <v>-</v>
      </c>
      <c r="O229" s="28" t="str">
        <f t="shared" ref="O229:O234" si="27">IF(ISNUMBER(N229), N229/M229*100, "-")</f>
        <v>-</v>
      </c>
      <c r="P229" s="29" t="str">
        <f t="shared" si="20"/>
        <v>FAIL</v>
      </c>
      <c r="Q229" s="248">
        <f t="shared" si="21"/>
        <v>400</v>
      </c>
      <c r="R229" s="269" t="str">
        <f t="shared" si="22"/>
        <v>FAIL: 1  ABSENT: 3</v>
      </c>
      <c r="S229" s="133" t="str">
        <f t="shared" si="23"/>
        <v xml:space="preserve">Tarjuma, Biology, Chemistry, Physics, </v>
      </c>
      <c r="T229" s="114"/>
      <c r="U229" s="114"/>
      <c r="W229" s="114"/>
      <c r="AF229" s="114"/>
    </row>
    <row r="230" spans="1:32" ht="15.75" customHeight="1" thickBot="1">
      <c r="A230" s="58">
        <v>224</v>
      </c>
      <c r="B230" s="154">
        <v>262</v>
      </c>
      <c r="C230" s="155" t="s">
        <v>1064</v>
      </c>
      <c r="D230" s="156" t="s">
        <v>869</v>
      </c>
      <c r="E230" s="159" t="s">
        <v>865</v>
      </c>
      <c r="F230" s="159" t="s">
        <v>865</v>
      </c>
      <c r="G230" s="160" t="s">
        <v>865</v>
      </c>
      <c r="H230" s="160" t="s">
        <v>865</v>
      </c>
      <c r="I230" s="160" t="s">
        <v>865</v>
      </c>
      <c r="J230" s="159" t="s">
        <v>865</v>
      </c>
      <c r="K230" s="159" t="s">
        <v>865</v>
      </c>
      <c r="L230" s="26">
        <f t="shared" si="24"/>
        <v>7</v>
      </c>
      <c r="M230" s="27">
        <f t="shared" si="25"/>
        <v>555</v>
      </c>
      <c r="N230" s="27" t="str">
        <f t="shared" si="26"/>
        <v>-</v>
      </c>
      <c r="O230" s="28" t="str">
        <f t="shared" si="27"/>
        <v>-</v>
      </c>
      <c r="P230" s="29" t="str">
        <f t="shared" si="20"/>
        <v>ABSENT</v>
      </c>
      <c r="Q230" s="248">
        <f t="shared" si="21"/>
        <v>700</v>
      </c>
      <c r="R230" s="269" t="str">
        <f t="shared" si="22"/>
        <v>FAIL: 0  ABSENT: 7</v>
      </c>
      <c r="S230" s="133" t="str">
        <f t="shared" si="23"/>
        <v xml:space="preserve">Tarjuma,  Islamic Study/Ethics, English, Urdu, Biology, Chemistry, Physics, </v>
      </c>
      <c r="T230" s="114"/>
      <c r="U230" s="114"/>
      <c r="W230" s="114"/>
      <c r="AF230" s="114"/>
    </row>
    <row r="231" spans="1:32" ht="15.75" customHeight="1" thickBot="1">
      <c r="A231" s="58">
        <v>225</v>
      </c>
      <c r="B231" s="154">
        <v>263</v>
      </c>
      <c r="C231" s="155" t="s">
        <v>1065</v>
      </c>
      <c r="D231" s="156" t="s">
        <v>869</v>
      </c>
      <c r="E231" s="159" t="s">
        <v>865</v>
      </c>
      <c r="F231" s="157">
        <v>18</v>
      </c>
      <c r="G231" s="161">
        <v>30</v>
      </c>
      <c r="H231" s="158">
        <v>50</v>
      </c>
      <c r="I231" s="160" t="s">
        <v>865</v>
      </c>
      <c r="J231" s="160" t="s">
        <v>865</v>
      </c>
      <c r="K231" s="160" t="s">
        <v>865</v>
      </c>
      <c r="L231" s="26">
        <f t="shared" si="24"/>
        <v>7</v>
      </c>
      <c r="M231" s="27">
        <f t="shared" si="25"/>
        <v>555</v>
      </c>
      <c r="N231" s="27" t="str">
        <f t="shared" si="26"/>
        <v>-</v>
      </c>
      <c r="O231" s="28" t="str">
        <f t="shared" si="27"/>
        <v>-</v>
      </c>
      <c r="P231" s="29" t="str">
        <f t="shared" si="20"/>
        <v>FAIL</v>
      </c>
      <c r="Q231" s="248">
        <f t="shared" si="21"/>
        <v>600</v>
      </c>
      <c r="R231" s="269" t="str">
        <f t="shared" si="22"/>
        <v>FAIL: 2  ABSENT: 4</v>
      </c>
      <c r="S231" s="133" t="str">
        <f t="shared" si="23"/>
        <v xml:space="preserve">Tarjuma,  Islamic Study/Ethics, English, Biology, Chemistry, Physics, </v>
      </c>
      <c r="T231" s="114"/>
      <c r="U231" s="114"/>
      <c r="W231" s="114"/>
      <c r="AF231" s="114"/>
    </row>
    <row r="232" spans="1:32" ht="15.75" customHeight="1" thickBot="1">
      <c r="A232" s="58">
        <v>226</v>
      </c>
      <c r="B232" s="154">
        <v>264</v>
      </c>
      <c r="C232" s="155" t="s">
        <v>1066</v>
      </c>
      <c r="D232" s="156" t="s">
        <v>869</v>
      </c>
      <c r="E232" s="157">
        <v>49</v>
      </c>
      <c r="F232" s="159" t="s">
        <v>865</v>
      </c>
      <c r="G232" s="158">
        <v>91</v>
      </c>
      <c r="H232" s="158">
        <v>86</v>
      </c>
      <c r="I232" s="158">
        <v>60</v>
      </c>
      <c r="J232" s="158">
        <v>58</v>
      </c>
      <c r="K232" s="158">
        <v>71</v>
      </c>
      <c r="L232" s="26">
        <f t="shared" si="24"/>
        <v>7</v>
      </c>
      <c r="M232" s="27">
        <f t="shared" si="25"/>
        <v>555</v>
      </c>
      <c r="N232" s="27">
        <f t="shared" si="26"/>
        <v>415</v>
      </c>
      <c r="O232" s="28">
        <f t="shared" si="27"/>
        <v>74.774774774774784</v>
      </c>
      <c r="P232" s="29" t="str">
        <f t="shared" si="20"/>
        <v>PASS</v>
      </c>
      <c r="Q232" s="248">
        <f t="shared" si="21"/>
        <v>100</v>
      </c>
      <c r="R232" s="269" t="str">
        <f t="shared" si="22"/>
        <v>FAIL: 0  ABSENT: 1</v>
      </c>
      <c r="S232" s="133" t="str">
        <f t="shared" si="23"/>
        <v xml:space="preserve"> Islamic Study/Ethics, </v>
      </c>
      <c r="T232" s="114"/>
      <c r="U232" s="114"/>
      <c r="W232" s="114"/>
      <c r="AF232" s="114"/>
    </row>
    <row r="233" spans="1:32" ht="15.75" customHeight="1" thickBot="1">
      <c r="A233" s="58">
        <v>227</v>
      </c>
      <c r="B233" s="163">
        <v>266</v>
      </c>
      <c r="C233" s="164" t="s">
        <v>1067</v>
      </c>
      <c r="D233" s="156" t="s">
        <v>869</v>
      </c>
      <c r="E233" s="165">
        <v>30</v>
      </c>
      <c r="F233" s="166">
        <v>37</v>
      </c>
      <c r="G233" s="167">
        <v>22</v>
      </c>
      <c r="H233" s="168">
        <v>77</v>
      </c>
      <c r="I233" s="161">
        <v>12</v>
      </c>
      <c r="J233" s="161">
        <v>23</v>
      </c>
      <c r="K233" s="161">
        <v>13</v>
      </c>
      <c r="L233" s="26">
        <f t="shared" si="24"/>
        <v>7</v>
      </c>
      <c r="M233" s="27">
        <f t="shared" si="25"/>
        <v>555</v>
      </c>
      <c r="N233" s="27" t="str">
        <f t="shared" si="26"/>
        <v>-</v>
      </c>
      <c r="O233" s="28" t="str">
        <f t="shared" si="27"/>
        <v>-</v>
      </c>
      <c r="P233" s="29" t="str">
        <f t="shared" si="20"/>
        <v>FAIL</v>
      </c>
      <c r="Q233" s="248">
        <f t="shared" si="21"/>
        <v>500</v>
      </c>
      <c r="R233" s="269" t="str">
        <f t="shared" si="22"/>
        <v>FAIL: 4  ABSENT: 0</v>
      </c>
      <c r="S233" s="133" t="str">
        <f t="shared" si="23"/>
        <v xml:space="preserve">English, Biology, Chemistry, Physics, </v>
      </c>
      <c r="T233" s="114"/>
      <c r="U233" s="114"/>
      <c r="W233" s="114"/>
      <c r="AF233" s="114"/>
    </row>
    <row r="234" spans="1:32" ht="15.75" customHeight="1" thickBot="1">
      <c r="A234" s="58">
        <v>228</v>
      </c>
      <c r="B234" s="163">
        <v>269</v>
      </c>
      <c r="C234" s="164" t="s">
        <v>1068</v>
      </c>
      <c r="D234" s="156" t="s">
        <v>869</v>
      </c>
      <c r="E234" s="159" t="s">
        <v>865</v>
      </c>
      <c r="F234" s="159" t="s">
        <v>865</v>
      </c>
      <c r="G234" s="169">
        <v>36</v>
      </c>
      <c r="H234" s="160" t="s">
        <v>865</v>
      </c>
      <c r="I234" s="159" t="s">
        <v>865</v>
      </c>
      <c r="J234" s="159" t="s">
        <v>865</v>
      </c>
      <c r="K234" s="159" t="s">
        <v>865</v>
      </c>
      <c r="L234" s="26">
        <f>COUNTA(E234:K234)</f>
        <v>7</v>
      </c>
      <c r="M234" s="27">
        <f t="shared" si="25"/>
        <v>555</v>
      </c>
      <c r="N234" s="27" t="str">
        <f t="shared" si="26"/>
        <v>-</v>
      </c>
      <c r="O234" s="28" t="str">
        <f t="shared" si="27"/>
        <v>-</v>
      </c>
      <c r="P234" s="29" t="str">
        <f t="shared" si="20"/>
        <v>FAIL</v>
      </c>
      <c r="Q234" s="248">
        <f t="shared" si="21"/>
        <v>700</v>
      </c>
      <c r="R234" s="284" t="str">
        <f t="shared" si="22"/>
        <v>FAIL: 1  ABSENT: 6</v>
      </c>
      <c r="S234" s="133" t="str">
        <f t="shared" si="23"/>
        <v xml:space="preserve">Tarjuma,  Islamic Study/Ethics, English, Urdu, Biology, Chemistry, Physics, </v>
      </c>
      <c r="T234" s="114"/>
      <c r="U234" s="114"/>
      <c r="W234" s="114"/>
      <c r="AF234" s="114"/>
    </row>
    <row r="235" spans="1:32" ht="15.75" customHeight="1" thickBot="1">
      <c r="A235" s="58">
        <v>229</v>
      </c>
      <c r="B235" s="34"/>
      <c r="C235" s="34"/>
      <c r="D235" s="252"/>
      <c r="E235" s="35"/>
      <c r="F235" s="35"/>
      <c r="G235" s="35"/>
      <c r="H235" s="35"/>
      <c r="I235" s="35"/>
      <c r="J235" s="35"/>
      <c r="K235" s="35"/>
      <c r="L235" s="36"/>
      <c r="M235" s="37"/>
      <c r="P235" s="38"/>
      <c r="Q235" s="269"/>
      <c r="R235" s="285"/>
      <c r="S235" s="133"/>
      <c r="T235" s="114"/>
      <c r="U235" s="114"/>
      <c r="W235" s="114"/>
      <c r="AF235" s="114"/>
    </row>
    <row r="236" spans="1:32" ht="15.75" customHeight="1" thickTop="1" thickBot="1">
      <c r="A236" s="58">
        <v>230</v>
      </c>
      <c r="B236" s="34"/>
      <c r="C236" s="40"/>
      <c r="D236" s="253" t="s">
        <v>281</v>
      </c>
      <c r="E236" s="254">
        <f t="shared" ref="E236:K236" si="28">COUNTBLANK(E7:E234)</f>
        <v>0</v>
      </c>
      <c r="F236" s="254">
        <f t="shared" si="28"/>
        <v>0</v>
      </c>
      <c r="G236" s="254">
        <f t="shared" si="28"/>
        <v>0</v>
      </c>
      <c r="H236" s="254">
        <f t="shared" si="28"/>
        <v>0</v>
      </c>
      <c r="I236" s="254">
        <f t="shared" si="28"/>
        <v>0</v>
      </c>
      <c r="J236" s="254">
        <f t="shared" si="28"/>
        <v>0</v>
      </c>
      <c r="K236" s="254">
        <f t="shared" si="28"/>
        <v>0</v>
      </c>
      <c r="L236" s="251"/>
      <c r="M236" s="37"/>
      <c r="N236" s="262" t="s">
        <v>280</v>
      </c>
      <c r="O236" s="263"/>
      <c r="P236" s="38"/>
      <c r="Q236" s="269"/>
      <c r="R236" s="285"/>
      <c r="S236" s="133"/>
      <c r="T236" s="114"/>
      <c r="U236" s="114"/>
      <c r="W236" s="114"/>
      <c r="AF236" s="114"/>
    </row>
    <row r="237" spans="1:32" ht="15.75" customHeight="1" thickTop="1" thickBot="1">
      <c r="A237" s="58">
        <v>231</v>
      </c>
      <c r="B237" s="34"/>
      <c r="C237" s="40"/>
      <c r="D237" s="255" t="s">
        <v>837</v>
      </c>
      <c r="E237" s="254">
        <f t="shared" ref="E237:K237" si="29">COUNT(E7:E234)</f>
        <v>138</v>
      </c>
      <c r="F237" s="254">
        <f t="shared" si="29"/>
        <v>157</v>
      </c>
      <c r="G237" s="254">
        <f t="shared" si="29"/>
        <v>153</v>
      </c>
      <c r="H237" s="254">
        <f t="shared" si="29"/>
        <v>158</v>
      </c>
      <c r="I237" s="254">
        <f t="shared" si="29"/>
        <v>131</v>
      </c>
      <c r="J237" s="254">
        <f t="shared" si="29"/>
        <v>151</v>
      </c>
      <c r="K237" s="254">
        <f t="shared" si="29"/>
        <v>137</v>
      </c>
      <c r="L237" s="42"/>
      <c r="M237" s="37"/>
      <c r="N237" s="258" t="s">
        <v>282</v>
      </c>
      <c r="O237" s="264">
        <f>COUNTIF(P7:P234,"PASS")</f>
        <v>74</v>
      </c>
      <c r="P237" s="38"/>
      <c r="Q237" s="269"/>
      <c r="R237" s="285"/>
      <c r="S237" s="133"/>
      <c r="T237" s="114"/>
      <c r="U237" s="114"/>
      <c r="W237" s="114"/>
      <c r="AF237" s="114"/>
    </row>
    <row r="238" spans="1:32" s="111" customFormat="1" ht="15.75" customHeight="1" thickTop="1" thickBot="1">
      <c r="A238" s="58">
        <v>232</v>
      </c>
      <c r="B238" s="8"/>
      <c r="C238" s="43"/>
      <c r="D238" s="253" t="s">
        <v>284</v>
      </c>
      <c r="E238" s="254">
        <f>COUNTA(E7:E234)</f>
        <v>228</v>
      </c>
      <c r="F238" s="254">
        <f t="shared" ref="F238:K238" si="30">COUNTA(F7:F234)</f>
        <v>228</v>
      </c>
      <c r="G238" s="254">
        <f t="shared" si="30"/>
        <v>228</v>
      </c>
      <c r="H238" s="254">
        <f t="shared" si="30"/>
        <v>228</v>
      </c>
      <c r="I238" s="254">
        <f t="shared" si="30"/>
        <v>228</v>
      </c>
      <c r="J238" s="254">
        <f t="shared" si="30"/>
        <v>228</v>
      </c>
      <c r="K238" s="254">
        <f t="shared" si="30"/>
        <v>228</v>
      </c>
      <c r="L238" s="44"/>
      <c r="M238" s="37"/>
      <c r="N238" s="258" t="s">
        <v>283</v>
      </c>
      <c r="O238" s="264">
        <f>COUNTIF(P7:P234,"FAIL")</f>
        <v>108</v>
      </c>
      <c r="P238" s="38"/>
      <c r="Q238" s="269"/>
      <c r="R238" s="285"/>
      <c r="S238" s="286"/>
      <c r="T238" s="114"/>
      <c r="U238" s="114"/>
      <c r="V238" s="114"/>
      <c r="W238" s="114"/>
      <c r="AF238" s="114"/>
    </row>
    <row r="239" spans="1:32" ht="15.75" customHeight="1" thickTop="1" thickBot="1">
      <c r="A239" s="58">
        <v>233</v>
      </c>
      <c r="B239" s="8"/>
      <c r="C239" s="43"/>
      <c r="D239" s="253" t="s">
        <v>286</v>
      </c>
      <c r="E239" s="256">
        <f>COUNTIF(E7:E234,"&gt;=20")</f>
        <v>137</v>
      </c>
      <c r="F239" s="256">
        <f>COUNTIF(F7:F234,"&gt;=20")</f>
        <v>153</v>
      </c>
      <c r="G239" s="256">
        <f>COUNTIF(G7:G234,"&gt;=40")</f>
        <v>133</v>
      </c>
      <c r="H239" s="256">
        <f>COUNTIF(H7:H234,"&gt;=40")</f>
        <v>155</v>
      </c>
      <c r="I239" s="256">
        <f>COUNTIF(I7:I234,"&gt;=34")</f>
        <v>88</v>
      </c>
      <c r="J239" s="256">
        <f>COUNTIF(J7:J234,"&gt;=34")</f>
        <v>76</v>
      </c>
      <c r="K239" s="256">
        <f>COUNTIF(K7:K234,"&gt;=34")</f>
        <v>81</v>
      </c>
      <c r="L239" s="44"/>
      <c r="M239" s="37"/>
      <c r="N239" s="258" t="s">
        <v>285</v>
      </c>
      <c r="O239" s="264">
        <f>COUNTIF(P7:P234,"ABSENT")</f>
        <v>46</v>
      </c>
      <c r="P239" s="38"/>
      <c r="Q239" s="269"/>
      <c r="R239" s="285"/>
      <c r="S239" s="133"/>
      <c r="T239" s="114"/>
      <c r="U239" s="114"/>
      <c r="W239" s="114"/>
      <c r="AF239" s="114"/>
    </row>
    <row r="240" spans="1:32" ht="15.75" customHeight="1" thickTop="1" thickBot="1">
      <c r="A240" s="58">
        <v>234</v>
      </c>
      <c r="B240" s="8"/>
      <c r="C240" s="43"/>
      <c r="D240" s="257" t="s">
        <v>287</v>
      </c>
      <c r="E240" s="256">
        <f>COUNTIF(E7:E234,"&lt;17")</f>
        <v>1</v>
      </c>
      <c r="F240" s="256">
        <f>COUNTIF(F7:F234,"&lt;17")</f>
        <v>2</v>
      </c>
      <c r="G240" s="256">
        <f>COUNTIF(G7:G234,"&lt;33")</f>
        <v>10</v>
      </c>
      <c r="H240" s="256">
        <f>COUNTIF(H7:H234,"&lt;33")</f>
        <v>1</v>
      </c>
      <c r="I240" s="256">
        <f>COUNTIF(I7:I234,"&lt;28")</f>
        <v>40</v>
      </c>
      <c r="J240" s="256">
        <f>COUNTIF(J7:J234,"&lt;28")</f>
        <v>58</v>
      </c>
      <c r="K240" s="256">
        <f>COUNTIF(K7:K234,"&lt;28")</f>
        <v>48</v>
      </c>
      <c r="L240" s="44"/>
      <c r="M240" s="37"/>
      <c r="N240" s="265" t="s">
        <v>858</v>
      </c>
      <c r="O240" s="264">
        <f>COUNTIFS(Q7:Q234,"&lt;&gt;0",Q7:Q234,"&lt;&gt;")</f>
        <v>189</v>
      </c>
      <c r="P240" s="38"/>
      <c r="Q240" s="269"/>
      <c r="R240" s="285"/>
      <c r="S240" s="133"/>
      <c r="T240" s="114"/>
      <c r="U240" s="114"/>
      <c r="W240" s="114"/>
      <c r="AF240" s="114"/>
    </row>
    <row r="241" spans="1:32" ht="15.75" customHeight="1" thickTop="1">
      <c r="A241" s="58">
        <v>235</v>
      </c>
      <c r="B241" s="8"/>
      <c r="C241" s="47"/>
      <c r="D241" s="48"/>
      <c r="E241" s="49"/>
      <c r="F241" s="49"/>
      <c r="G241" s="49"/>
      <c r="H241" s="49"/>
      <c r="I241" s="49"/>
      <c r="J241" s="49"/>
      <c r="K241" s="49"/>
      <c r="L241" s="26"/>
      <c r="M241" s="27"/>
      <c r="N241" s="137"/>
      <c r="O241" s="46"/>
      <c r="P241" s="29"/>
      <c r="Q241" s="269"/>
      <c r="R241" s="285"/>
      <c r="S241" s="133"/>
      <c r="T241" s="114"/>
      <c r="U241" s="114"/>
      <c r="W241" s="114"/>
      <c r="AF241" s="114"/>
    </row>
    <row r="242" spans="1:32" ht="15.75" customHeight="1">
      <c r="A242" s="58">
        <v>236</v>
      </c>
      <c r="B242" s="8"/>
      <c r="C242" s="47"/>
      <c r="D242" s="22"/>
      <c r="E242" s="26"/>
      <c r="F242" s="26"/>
      <c r="G242" s="26"/>
      <c r="H242" s="26"/>
      <c r="I242" s="26"/>
      <c r="J242" s="26"/>
      <c r="K242" s="26"/>
      <c r="L242" s="26"/>
      <c r="M242" s="27"/>
      <c r="N242" s="27"/>
      <c r="O242" s="28"/>
      <c r="P242" s="29"/>
      <c r="Q242" s="269"/>
      <c r="R242" s="285"/>
      <c r="S242" s="133"/>
      <c r="T242" s="114"/>
      <c r="U242" s="114"/>
      <c r="W242" s="114"/>
      <c r="AF242" s="114"/>
    </row>
    <row r="243" spans="1:32" ht="14.25" customHeight="1"/>
    <row r="244" spans="1:32" ht="14.25" customHeight="1"/>
    <row r="245" spans="1:32" ht="14.25" customHeight="1"/>
    <row r="246" spans="1:32" ht="14.25" customHeight="1"/>
    <row r="247" spans="1:32" ht="14.25" customHeight="1"/>
    <row r="248" spans="1:32" ht="14.25" customHeight="1"/>
    <row r="249" spans="1:32" ht="14.25" customHeight="1"/>
    <row r="250" spans="1:32" ht="14.25" customHeight="1"/>
    <row r="251" spans="1:32" ht="14.25" customHeight="1"/>
    <row r="252" spans="1:32" ht="14.25" customHeight="1"/>
    <row r="253" spans="1:32" ht="14.25" customHeight="1"/>
    <row r="254" spans="1:32" ht="14.25" customHeight="1"/>
    <row r="255" spans="1:32" ht="14.25" customHeight="1"/>
    <row r="256" spans="1:32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</sheetData>
  <autoFilter ref="A1:V242" xr:uid="{00000000-0009-0000-0000-000000000000}"/>
  <mergeCells count="7">
    <mergeCell ref="S5:S6"/>
    <mergeCell ref="N236:O236"/>
    <mergeCell ref="A1:A4"/>
    <mergeCell ref="B1:B4"/>
    <mergeCell ref="E4:H4"/>
    <mergeCell ref="I4:K4"/>
    <mergeCell ref="L4:P4"/>
  </mergeCells>
  <conditionalFormatting sqref="E7:K18 E235:K242">
    <cfRule type="containsText" dxfId="78" priority="5" operator="containsText" text="A">
      <formula>NOT(ISERROR(SEARCH(("A"),(E7))))</formula>
    </cfRule>
  </conditionalFormatting>
  <conditionalFormatting sqref="E7:K18 E235:K242">
    <cfRule type="containsText" dxfId="77" priority="6" operator="containsText" text="A">
      <formula>NOT(ISERROR(SEARCH(("A"),(E7))))</formula>
    </cfRule>
  </conditionalFormatting>
  <conditionalFormatting sqref="I1:K18 I238:K242">
    <cfRule type="expression" dxfId="76" priority="8">
      <formula>AND(ISNUMBER(I1), I1&lt;28)</formula>
    </cfRule>
  </conditionalFormatting>
  <conditionalFormatting sqref="E1:F18 E235:F242">
    <cfRule type="expression" dxfId="75" priority="9">
      <formula>AND(ISNUMBER(E1), E1&lt;17)</formula>
    </cfRule>
  </conditionalFormatting>
  <conditionalFormatting sqref="L237">
    <cfRule type="containsText" dxfId="74" priority="10" operator="containsText" text="A">
      <formula>NOT(ISERROR(SEARCH(("A"),(L237))))</formula>
    </cfRule>
  </conditionalFormatting>
  <conditionalFormatting sqref="L237">
    <cfRule type="containsText" dxfId="73" priority="11" operator="containsText" text="A">
      <formula>NOT(ISERROR(SEARCH(("A"),(L237))))</formula>
    </cfRule>
  </conditionalFormatting>
  <conditionalFormatting sqref="G236:K240 L237">
    <cfRule type="expression" dxfId="72" priority="12">
      <formula>AND(ISNUMBER(G236), G236&lt;17)</formula>
    </cfRule>
  </conditionalFormatting>
  <conditionalFormatting sqref="G1:H3 G5:H18 G235:H235 G238:H242">
    <cfRule type="expression" dxfId="71" priority="13">
      <formula>AND(ISNUMBER(G1), G1&lt;33)</formula>
    </cfRule>
  </conditionalFormatting>
  <conditionalFormatting sqref="I235:K235">
    <cfRule type="expression" dxfId="70" priority="14">
      <formula>AND(ISNUMBER(I235), I235&lt;28)</formula>
    </cfRule>
  </conditionalFormatting>
  <conditionalFormatting sqref="G235">
    <cfRule type="containsText" dxfId="69" priority="2" operator="containsText" text="A">
      <formula>NOT(ISERROR(SEARCH(("A"),(G235))))</formula>
    </cfRule>
  </conditionalFormatting>
  <conditionalFormatting sqref="G235">
    <cfRule type="containsText" dxfId="68" priority="3" operator="containsText" text="A">
      <formula>NOT(ISERROR(SEARCH(("A"),(G235))))</formula>
    </cfRule>
  </conditionalFormatting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V23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F31" sqref="F31"/>
    </sheetView>
  </sheetViews>
  <sheetFormatPr defaultColWidth="12.5703125" defaultRowHeight="15" customHeight="1"/>
  <cols>
    <col min="1" max="1" width="8.140625" customWidth="1"/>
    <col min="2" max="2" width="9.140625" customWidth="1"/>
    <col min="3" max="3" width="21.42578125" customWidth="1"/>
    <col min="4" max="4" width="13" customWidth="1"/>
    <col min="5" max="13" width="8.5703125" customWidth="1"/>
    <col min="14" max="15" width="9.42578125" customWidth="1"/>
    <col min="16" max="16" width="8.7109375" customWidth="1"/>
    <col min="17" max="17" width="9.42578125" customWidth="1"/>
    <col min="18" max="18" width="19.28515625" customWidth="1"/>
    <col min="19" max="19" width="63.85546875" style="210" customWidth="1"/>
    <col min="22" max="22" width="12.5703125" style="113"/>
  </cols>
  <sheetData>
    <row r="1" spans="1:22" ht="15.75" customHeight="1">
      <c r="A1" s="215"/>
      <c r="B1" s="215"/>
      <c r="C1" s="1" t="s">
        <v>0</v>
      </c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2"/>
      <c r="Q1" s="2"/>
      <c r="R1" s="50"/>
    </row>
    <row r="2" spans="1:22" ht="15.75" customHeight="1">
      <c r="A2" s="216"/>
      <c r="B2" s="216"/>
      <c r="C2" s="4" t="s">
        <v>1</v>
      </c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50"/>
    </row>
    <row r="3" spans="1:22" ht="15.75" customHeight="1">
      <c r="A3" s="216"/>
      <c r="B3" s="216"/>
      <c r="C3" s="5" t="s">
        <v>2</v>
      </c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50"/>
    </row>
    <row r="4" spans="1:22" ht="16.5" customHeight="1">
      <c r="A4" s="217"/>
      <c r="B4" s="217"/>
      <c r="C4" s="2"/>
      <c r="D4" s="2"/>
      <c r="E4" s="218" t="s">
        <v>3</v>
      </c>
      <c r="F4" s="219"/>
      <c r="G4" s="219"/>
      <c r="H4" s="220"/>
      <c r="I4" s="218" t="s">
        <v>4</v>
      </c>
      <c r="J4" s="219"/>
      <c r="K4" s="220"/>
      <c r="L4" s="221"/>
      <c r="M4" s="219"/>
      <c r="N4" s="219"/>
      <c r="O4" s="219"/>
      <c r="P4" s="220"/>
      <c r="Q4" s="6"/>
      <c r="R4" s="7"/>
    </row>
    <row r="5" spans="1:22" ht="15.75" customHeight="1">
      <c r="A5" s="9"/>
      <c r="B5" s="9"/>
      <c r="C5" s="9" t="s">
        <v>5</v>
      </c>
      <c r="D5" s="10"/>
      <c r="E5" s="11" t="s">
        <v>6</v>
      </c>
      <c r="F5" s="11" t="s">
        <v>1643</v>
      </c>
      <c r="G5" s="11" t="s">
        <v>7</v>
      </c>
      <c r="H5" s="11" t="s">
        <v>8</v>
      </c>
      <c r="I5" s="11" t="s">
        <v>288</v>
      </c>
      <c r="J5" s="11" t="s">
        <v>10</v>
      </c>
      <c r="K5" s="11" t="s">
        <v>11</v>
      </c>
      <c r="L5" s="11" t="s">
        <v>12</v>
      </c>
      <c r="M5" s="11" t="s">
        <v>13</v>
      </c>
      <c r="N5" s="11" t="s">
        <v>14</v>
      </c>
      <c r="O5" s="12" t="s">
        <v>15</v>
      </c>
      <c r="P5" s="13" t="s">
        <v>289</v>
      </c>
      <c r="Q5" s="14" t="s">
        <v>17</v>
      </c>
      <c r="R5" s="14" t="s">
        <v>18</v>
      </c>
      <c r="S5" s="287" t="s">
        <v>859</v>
      </c>
      <c r="T5" s="104" t="s">
        <v>860</v>
      </c>
      <c r="U5" s="104" t="s">
        <v>861</v>
      </c>
      <c r="V5" s="113" t="s">
        <v>863</v>
      </c>
    </row>
    <row r="6" spans="1:22" ht="33" customHeight="1" thickBot="1">
      <c r="A6" s="51" t="s">
        <v>290</v>
      </c>
      <c r="B6" s="15" t="s">
        <v>20</v>
      </c>
      <c r="C6" s="16" t="s">
        <v>21</v>
      </c>
      <c r="D6" s="17" t="s">
        <v>22</v>
      </c>
      <c r="E6" s="24">
        <v>50</v>
      </c>
      <c r="F6" s="24">
        <v>50</v>
      </c>
      <c r="G6" s="24">
        <v>100</v>
      </c>
      <c r="H6" s="24">
        <v>100</v>
      </c>
      <c r="I6" s="24">
        <v>100</v>
      </c>
      <c r="J6" s="24">
        <v>85</v>
      </c>
      <c r="K6" s="24">
        <v>85</v>
      </c>
      <c r="L6" s="87"/>
      <c r="M6" s="88"/>
      <c r="N6" s="88"/>
      <c r="O6" s="89"/>
      <c r="P6" s="90"/>
      <c r="Q6" s="90"/>
      <c r="R6" s="90"/>
      <c r="S6" s="287"/>
    </row>
    <row r="7" spans="1:22" ht="15.75" customHeight="1" thickBot="1">
      <c r="A7" s="32">
        <v>1</v>
      </c>
      <c r="B7" s="148">
        <v>352</v>
      </c>
      <c r="C7" s="149" t="s">
        <v>1250</v>
      </c>
      <c r="D7" s="150" t="s">
        <v>1251</v>
      </c>
      <c r="E7" s="151" t="s">
        <v>865</v>
      </c>
      <c r="F7" s="151">
        <v>28</v>
      </c>
      <c r="G7" s="187">
        <v>72</v>
      </c>
      <c r="H7" s="187">
        <v>70</v>
      </c>
      <c r="I7" s="187" t="s">
        <v>865</v>
      </c>
      <c r="J7" s="188" t="s">
        <v>865</v>
      </c>
      <c r="K7" s="152" t="s">
        <v>865</v>
      </c>
      <c r="L7" s="190">
        <f t="shared" ref="L7:L15" si="0">COUNTA(E7:K7)</f>
        <v>7</v>
      </c>
      <c r="M7" s="53">
        <f t="shared" ref="M7" si="1">SUMPRODUCT($E$6:$K$6*(LEN(E7:K7)&gt;0))</f>
        <v>570</v>
      </c>
      <c r="N7" s="53" t="str">
        <f t="shared" ref="N7" si="2">IF(P7="PASS", SUMIF(E7:K7,"&gt;0"), "-")</f>
        <v>-</v>
      </c>
      <c r="O7" s="28" t="str">
        <f t="shared" ref="O7" si="3">IF(ISNUMBER(N7), N7/M7*100, "-")</f>
        <v>-</v>
      </c>
      <c r="P7" s="29" t="str">
        <f>IF(
   AND(COUNTA(E7:K7)&gt;0, COUNTIF(E7:K7,"A")=COUNTA(E7:K7)),
   "ABSENT",
   IF(
      AND(
         COUNTIF(E7:F7,"&lt;20")=0,
         COUNTIF(G7:H7,"&lt;40")=0,
         COUNTIF(I7:K7,"&lt;34")=0,
         COUNTIF(E7:K7,"A")+COUNTIF(E7:K7,"Absent")=0
      ),
      "PASS",
      IF(
         (COUNTIF(E7:F7,"&lt;20") +
          COUNTIF(G7:H7,"&lt;40") +
          COUNTIF(I7:K7,"&lt;34") +
          COUNTIF(E7:K7,"A") +
          COUNTIF(E7:K7,"Absent")) &gt;= 2,
         "FAIL",
         "PASS"
      )
   )
)</f>
        <v>FAIL</v>
      </c>
      <c r="Q7" s="248">
        <f>IF(COUNTIF(E7:K7,"A")+COUNTIF(E7:K7,"Absent")=7,700,
IF(AND(COUNTIF(E7:K7,"A")+COUNTIF(E7:K7,"Absent")=0,
((COUNTIF(E7:F7,"&lt;20"))+(COUNTIF(G7:H7,"&lt;40"))+(COUNTIF(I7:K7,"&lt;34")))&gt;2),500,
(((COUNTIF(E7:F7,"&lt;20"))+(COUNTIF(G7:H7,"&lt;40"))+(COUNTIF(I7:K7,"&lt;34")))+(COUNTIF(E7:K7,"A")+COUNTIF(E7:K7,"Absent")))*100))</f>
        <v>400</v>
      </c>
      <c r="R7" s="29" t="str">
        <f>IF( AND( COUNTIF(E7:F7,"&lt;20")=0, COUNTIF(G7:H7,"&lt;40")=0, COUNTIF(I7:K7,"&lt;34")=0, COUNTIF(E7:K7,"A")+COUNTIF(E7:K7,"Absent")=0 ), "PASS", "FAIL: " &amp; (COUNTIF(E7:F7,"&lt;20") + COUNTIF(G7:H7,"&lt;40") + COUNTIF(I7:K7,"&lt;34") ) &amp; "  ABSENT: " &amp; (COUNTIF(E7:K7,"A") + COUNTIF(E7:K7,"  Absent")) )</f>
        <v>FAIL: 0  ABSENT: 4</v>
      </c>
      <c r="S7" s="133" t="str">
        <f>IF(AND(E7&lt;&gt;"",OR(E7="A",E7="Absent",E7&lt;20)),"Tarjuma, ","") &amp;
IF(AND(F7&lt;&gt;"",OR(F7="A",F7="Absent",F7&lt;20))," Islamic Study/Ethics, ","") &amp;
IF(AND(G7&lt;&gt;"",OR(G7="A",G7="Absent",G7&lt;40)),"English, ","") &amp;
IF(AND(H7&lt;&gt;"",OR(H7="A",H7="Absent",H7&lt;40)),"Urdu, ","") &amp;
IF(AND(I7&lt;&gt;"",OR(I7="A",I7="Absent",I7&lt;34)),"Math, ","") &amp;
IF(AND(J7&lt;&gt;"",OR(J7="A",J7="Absent",J7&lt;34)),"Chemistry, ","") &amp;
IF(AND(K7&lt;&gt;"",OR(K7="A",K7="Absent",K7&lt;34)),"Physics, ","")</f>
        <v xml:space="preserve">Tarjuma, Math, Chemistry, Physics, </v>
      </c>
      <c r="T7" s="191"/>
      <c r="U7" s="191"/>
      <c r="V7" s="191"/>
    </row>
    <row r="8" spans="1:22" ht="15.75" customHeight="1" thickBot="1">
      <c r="A8" s="32">
        <v>2</v>
      </c>
      <c r="B8" s="154">
        <v>353</v>
      </c>
      <c r="C8" s="155" t="s">
        <v>1252</v>
      </c>
      <c r="D8" s="156" t="s">
        <v>1251</v>
      </c>
      <c r="E8" s="157">
        <v>44</v>
      </c>
      <c r="F8" s="157">
        <v>44</v>
      </c>
      <c r="G8" s="169">
        <v>71</v>
      </c>
      <c r="H8" s="169">
        <v>92</v>
      </c>
      <c r="I8" s="169">
        <v>85</v>
      </c>
      <c r="J8" s="189">
        <v>62</v>
      </c>
      <c r="K8" s="158">
        <v>73</v>
      </c>
      <c r="L8" s="190">
        <f t="shared" si="0"/>
        <v>7</v>
      </c>
      <c r="M8" s="53">
        <f t="shared" ref="M8:M15" si="4">SUMPRODUCT($E$6:$K$6*(LEN(E8:K8)&gt;0))</f>
        <v>570</v>
      </c>
      <c r="N8" s="53">
        <f t="shared" ref="N8:N15" si="5">IF(P8="PASS", SUMIF(E8:K8,"&gt;0"), "-")</f>
        <v>471</v>
      </c>
      <c r="O8" s="28">
        <f t="shared" ref="O8:O15" si="6">IF(ISNUMBER(N8), N8/M8*100, "-")</f>
        <v>82.631578947368425</v>
      </c>
      <c r="P8" s="29" t="str">
        <f t="shared" ref="P8:P15" si="7">IF(
   AND(COUNTA(E8:K8)&gt;0, COUNTIF(E8:K8,"A")=COUNTA(E8:K8)),
   "ABSENT",
   IF(
      AND(
         COUNTIF(E8:F8,"&lt;20")=0,
         COUNTIF(G8:H8,"&lt;40")=0,
         COUNTIF(I8:K8,"&lt;34")=0,
         COUNTIF(E8:K8,"A")+COUNTIF(E8:K8,"Absent")=0
      ),
      "PASS",
      IF(
         (COUNTIF(E8:F8,"&lt;20") +
          COUNTIF(G8:H8,"&lt;40") +
          COUNTIF(I8:K8,"&lt;34") +
          COUNTIF(E8:K8,"A") +
          COUNTIF(E8:K8,"Absent")) &gt;= 2,
         "FAIL",
         "PASS"
      )
   )
)</f>
        <v>PASS</v>
      </c>
      <c r="Q8" s="248">
        <f t="shared" ref="Q8:Q15" si="8">IF(COUNTIF(E8:K8,"A")+COUNTIF(E8:K8,"Absent")=7,700,
IF(AND(COUNTIF(E8:K8,"A")+COUNTIF(E8:K8,"Absent")=0,
((COUNTIF(E8:F8,"&lt;20"))+(COUNTIF(G8:H8,"&lt;40"))+(COUNTIF(I8:K8,"&lt;34")))&gt;2),500,
(((COUNTIF(E8:F8,"&lt;20"))+(COUNTIF(G8:H8,"&lt;40"))+(COUNTIF(I8:K8,"&lt;34")))+(COUNTIF(E8:K8,"A")+COUNTIF(E8:K8,"Absent")))*100))</f>
        <v>0</v>
      </c>
      <c r="R8" s="29" t="str">
        <f t="shared" ref="R8:R15" si="9">IF( AND( COUNTIF(E8:F8,"&lt;20")=0, COUNTIF(G8:H8,"&lt;40")=0, COUNTIF(I8:K8,"&lt;34")=0, COUNTIF(E8:K8,"A")+COUNTIF(E8:K8,"Absent")=0 ), "PASS", "FAIL: " &amp; (COUNTIF(E8:F8,"&lt;20") + COUNTIF(G8:H8,"&lt;40") + COUNTIF(I8:K8,"&lt;34") ) &amp; "  ABSENT: " &amp; (COUNTIF(E8:K8,"A") + COUNTIF(E8:K8,"  Absent")) )</f>
        <v>PASS</v>
      </c>
      <c r="S8" s="133" t="str">
        <f t="shared" ref="S8:S15" si="10">IF(AND(E8&lt;&gt;"",OR(E8="A",E8="Absent",E8&lt;20)),"Tarjuma, ","") &amp;
IF(AND(F8&lt;&gt;"",OR(F8="A",F8="Absent",F8&lt;20))," Islamic Study/Ethics, ","") &amp;
IF(AND(G8&lt;&gt;"",OR(G8="A",G8="Absent",G8&lt;40)),"English, ","") &amp;
IF(AND(H8&lt;&gt;"",OR(H8="A",H8="Absent",H8&lt;40)),"Urdu, ","") &amp;
IF(AND(I8&lt;&gt;"",OR(I8="A",I8="Absent",I8&lt;34)),"Math, ","") &amp;
IF(AND(J8&lt;&gt;"",OR(J8="A",J8="Absent",J8&lt;34)),"Chemistry, ","") &amp;
IF(AND(K8&lt;&gt;"",OR(K8="A",K8="Absent",K8&lt;34)),"Physics, ","")</f>
        <v/>
      </c>
      <c r="T8" s="191"/>
      <c r="U8" s="191"/>
      <c r="V8" s="191"/>
    </row>
    <row r="9" spans="1:22" ht="15.75" customHeight="1" thickBot="1">
      <c r="A9" s="32">
        <v>3</v>
      </c>
      <c r="B9" s="154">
        <v>354</v>
      </c>
      <c r="C9" s="155" t="s">
        <v>1253</v>
      </c>
      <c r="D9" s="156" t="s">
        <v>1251</v>
      </c>
      <c r="E9" s="157" t="s">
        <v>865</v>
      </c>
      <c r="F9" s="157">
        <v>40</v>
      </c>
      <c r="G9" s="168">
        <v>86</v>
      </c>
      <c r="H9" s="168">
        <v>77</v>
      </c>
      <c r="I9" s="168" t="s">
        <v>865</v>
      </c>
      <c r="J9" s="189" t="s">
        <v>865</v>
      </c>
      <c r="K9" s="158" t="s">
        <v>865</v>
      </c>
      <c r="L9" s="190">
        <f t="shared" si="0"/>
        <v>7</v>
      </c>
      <c r="M9" s="53">
        <f t="shared" si="4"/>
        <v>570</v>
      </c>
      <c r="N9" s="53" t="str">
        <f t="shared" si="5"/>
        <v>-</v>
      </c>
      <c r="O9" s="28" t="str">
        <f t="shared" si="6"/>
        <v>-</v>
      </c>
      <c r="P9" s="29" t="str">
        <f t="shared" si="7"/>
        <v>FAIL</v>
      </c>
      <c r="Q9" s="248">
        <f t="shared" si="8"/>
        <v>400</v>
      </c>
      <c r="R9" s="29" t="str">
        <f t="shared" si="9"/>
        <v>FAIL: 0  ABSENT: 4</v>
      </c>
      <c r="S9" s="133" t="str">
        <f t="shared" si="10"/>
        <v xml:space="preserve">Tarjuma, Math, Chemistry, Physics, </v>
      </c>
      <c r="T9" s="191"/>
      <c r="U9" s="191"/>
      <c r="V9" s="191"/>
    </row>
    <row r="10" spans="1:22" ht="15.75" customHeight="1" thickBot="1">
      <c r="A10" s="32">
        <v>4</v>
      </c>
      <c r="B10" s="154">
        <v>355</v>
      </c>
      <c r="C10" s="155" t="s">
        <v>1254</v>
      </c>
      <c r="D10" s="156" t="s">
        <v>1251</v>
      </c>
      <c r="E10" s="157">
        <v>41</v>
      </c>
      <c r="F10" s="157">
        <v>25</v>
      </c>
      <c r="G10" s="169">
        <v>73</v>
      </c>
      <c r="H10" s="169">
        <v>78</v>
      </c>
      <c r="I10" s="169">
        <v>44</v>
      </c>
      <c r="J10" s="189">
        <v>30</v>
      </c>
      <c r="K10" s="158">
        <v>49</v>
      </c>
      <c r="L10" s="190">
        <f t="shared" si="0"/>
        <v>7</v>
      </c>
      <c r="M10" s="53">
        <f t="shared" si="4"/>
        <v>570</v>
      </c>
      <c r="N10" s="53">
        <f t="shared" si="5"/>
        <v>340</v>
      </c>
      <c r="O10" s="28">
        <f t="shared" si="6"/>
        <v>59.649122807017541</v>
      </c>
      <c r="P10" s="29" t="str">
        <f t="shared" si="7"/>
        <v>PASS</v>
      </c>
      <c r="Q10" s="248">
        <f t="shared" si="8"/>
        <v>100</v>
      </c>
      <c r="R10" s="29" t="str">
        <f t="shared" si="9"/>
        <v>FAIL: 1  ABSENT: 0</v>
      </c>
      <c r="S10" s="133" t="str">
        <f t="shared" si="10"/>
        <v xml:space="preserve">Chemistry, </v>
      </c>
      <c r="T10" s="191"/>
      <c r="U10" s="191"/>
      <c r="V10" s="191"/>
    </row>
    <row r="11" spans="1:22" ht="15.75" customHeight="1" thickBot="1">
      <c r="A11" s="32">
        <v>5</v>
      </c>
      <c r="B11" s="154">
        <v>357</v>
      </c>
      <c r="C11" s="155" t="s">
        <v>1255</v>
      </c>
      <c r="D11" s="156" t="s">
        <v>1251</v>
      </c>
      <c r="E11" s="157" t="s">
        <v>865</v>
      </c>
      <c r="F11" s="157" t="s">
        <v>865</v>
      </c>
      <c r="G11" s="168">
        <v>64</v>
      </c>
      <c r="H11" s="168">
        <v>84</v>
      </c>
      <c r="I11" s="168">
        <v>17</v>
      </c>
      <c r="J11" s="189">
        <v>16</v>
      </c>
      <c r="K11" s="158">
        <v>12</v>
      </c>
      <c r="L11" s="190">
        <f t="shared" si="0"/>
        <v>7</v>
      </c>
      <c r="M11" s="53">
        <f t="shared" si="4"/>
        <v>570</v>
      </c>
      <c r="N11" s="53" t="str">
        <f t="shared" si="5"/>
        <v>-</v>
      </c>
      <c r="O11" s="28" t="str">
        <f t="shared" si="6"/>
        <v>-</v>
      </c>
      <c r="P11" s="29" t="str">
        <f t="shared" si="7"/>
        <v>FAIL</v>
      </c>
      <c r="Q11" s="248">
        <f t="shared" si="8"/>
        <v>500</v>
      </c>
      <c r="R11" s="29" t="str">
        <f t="shared" si="9"/>
        <v>FAIL: 3  ABSENT: 2</v>
      </c>
      <c r="S11" s="133" t="str">
        <f t="shared" si="10"/>
        <v xml:space="preserve">Tarjuma,  Islamic Study/Ethics, Math, Chemistry, Physics, </v>
      </c>
      <c r="T11" s="191"/>
      <c r="U11" s="191"/>
      <c r="V11" s="191"/>
    </row>
    <row r="12" spans="1:22" s="111" customFormat="1" ht="15.75" customHeight="1" thickBot="1">
      <c r="A12" s="112">
        <v>6</v>
      </c>
      <c r="B12" s="154">
        <v>358</v>
      </c>
      <c r="C12" s="155" t="s">
        <v>495</v>
      </c>
      <c r="D12" s="156" t="s">
        <v>1251</v>
      </c>
      <c r="E12" s="157">
        <v>47</v>
      </c>
      <c r="F12" s="157">
        <v>46</v>
      </c>
      <c r="G12" s="169">
        <v>51</v>
      </c>
      <c r="H12" s="169">
        <v>87</v>
      </c>
      <c r="I12" s="169">
        <v>35</v>
      </c>
      <c r="J12" s="189">
        <v>17</v>
      </c>
      <c r="K12" s="158">
        <v>32</v>
      </c>
      <c r="L12" s="192">
        <f t="shared" si="0"/>
        <v>7</v>
      </c>
      <c r="M12" s="53">
        <f t="shared" si="4"/>
        <v>570</v>
      </c>
      <c r="N12" s="53" t="str">
        <f t="shared" si="5"/>
        <v>-</v>
      </c>
      <c r="O12" s="28" t="str">
        <f t="shared" si="6"/>
        <v>-</v>
      </c>
      <c r="P12" s="29" t="str">
        <f t="shared" si="7"/>
        <v>FAIL</v>
      </c>
      <c r="Q12" s="248">
        <f t="shared" si="8"/>
        <v>200</v>
      </c>
      <c r="R12" s="29" t="str">
        <f t="shared" si="9"/>
        <v>FAIL: 2  ABSENT: 0</v>
      </c>
      <c r="S12" s="133" t="str">
        <f t="shared" si="10"/>
        <v xml:space="preserve">Chemistry, Physics, </v>
      </c>
      <c r="T12" s="191"/>
      <c r="U12" s="191"/>
      <c r="V12" s="191"/>
    </row>
    <row r="13" spans="1:22" ht="15.75" customHeight="1" thickBot="1">
      <c r="A13" s="32">
        <v>7</v>
      </c>
      <c r="B13" s="154">
        <v>359</v>
      </c>
      <c r="C13" s="155" t="s">
        <v>1256</v>
      </c>
      <c r="D13" s="156" t="s">
        <v>1251</v>
      </c>
      <c r="E13" s="157">
        <v>46</v>
      </c>
      <c r="F13" s="157">
        <v>44</v>
      </c>
      <c r="G13" s="168">
        <v>59</v>
      </c>
      <c r="H13" s="168">
        <v>82</v>
      </c>
      <c r="I13" s="168">
        <v>35</v>
      </c>
      <c r="J13" s="189" t="s">
        <v>865</v>
      </c>
      <c r="K13" s="158">
        <v>43</v>
      </c>
      <c r="L13" s="190">
        <f t="shared" si="0"/>
        <v>7</v>
      </c>
      <c r="M13" s="53">
        <f t="shared" si="4"/>
        <v>570</v>
      </c>
      <c r="N13" s="53">
        <f t="shared" si="5"/>
        <v>309</v>
      </c>
      <c r="O13" s="28">
        <f t="shared" si="6"/>
        <v>54.210526315789473</v>
      </c>
      <c r="P13" s="29" t="str">
        <f t="shared" si="7"/>
        <v>PASS</v>
      </c>
      <c r="Q13" s="248">
        <f t="shared" si="8"/>
        <v>100</v>
      </c>
      <c r="R13" s="29" t="str">
        <f t="shared" si="9"/>
        <v>FAIL: 0  ABSENT: 1</v>
      </c>
      <c r="S13" s="133" t="str">
        <f t="shared" si="10"/>
        <v xml:space="preserve">Chemistry, </v>
      </c>
      <c r="T13" s="191"/>
      <c r="U13" s="191"/>
      <c r="V13" s="191"/>
    </row>
    <row r="14" spans="1:22" ht="15.75" customHeight="1" thickBot="1">
      <c r="A14" s="32">
        <v>8</v>
      </c>
      <c r="B14" s="154">
        <v>360</v>
      </c>
      <c r="C14" s="155" t="s">
        <v>1257</v>
      </c>
      <c r="D14" s="156" t="s">
        <v>1251</v>
      </c>
      <c r="E14" s="169" t="s">
        <v>865</v>
      </c>
      <c r="F14" s="157" t="s">
        <v>865</v>
      </c>
      <c r="G14" s="169" t="s">
        <v>865</v>
      </c>
      <c r="H14" s="169" t="s">
        <v>865</v>
      </c>
      <c r="I14" s="169" t="s">
        <v>865</v>
      </c>
      <c r="J14" s="189" t="s">
        <v>865</v>
      </c>
      <c r="K14" s="158" t="s">
        <v>865</v>
      </c>
      <c r="L14" s="190">
        <f t="shared" si="0"/>
        <v>7</v>
      </c>
      <c r="M14" s="53">
        <f t="shared" si="4"/>
        <v>570</v>
      </c>
      <c r="N14" s="53" t="str">
        <f t="shared" si="5"/>
        <v>-</v>
      </c>
      <c r="O14" s="28" t="str">
        <f t="shared" si="6"/>
        <v>-</v>
      </c>
      <c r="P14" s="29" t="str">
        <f t="shared" si="7"/>
        <v>ABSENT</v>
      </c>
      <c r="Q14" s="248">
        <f t="shared" si="8"/>
        <v>700</v>
      </c>
      <c r="R14" s="29" t="str">
        <f t="shared" si="9"/>
        <v>FAIL: 0  ABSENT: 7</v>
      </c>
      <c r="S14" s="133" t="str">
        <f t="shared" si="10"/>
        <v xml:space="preserve">Tarjuma,  Islamic Study/Ethics, English, Urdu, Math, Chemistry, Physics, </v>
      </c>
      <c r="T14" s="191"/>
      <c r="U14" s="191"/>
      <c r="V14" s="191"/>
    </row>
    <row r="15" spans="1:22" ht="15.75" customHeight="1" thickBot="1">
      <c r="A15" s="273">
        <v>9</v>
      </c>
      <c r="B15" s="274">
        <v>361</v>
      </c>
      <c r="C15" s="155" t="s">
        <v>1258</v>
      </c>
      <c r="D15" s="156" t="s">
        <v>1251</v>
      </c>
      <c r="E15" s="168">
        <v>46</v>
      </c>
      <c r="F15" s="157">
        <v>27</v>
      </c>
      <c r="G15" s="168">
        <v>39</v>
      </c>
      <c r="H15" s="168">
        <v>50</v>
      </c>
      <c r="I15" s="168">
        <v>6</v>
      </c>
      <c r="J15" s="189" t="s">
        <v>865</v>
      </c>
      <c r="K15" s="158">
        <v>33</v>
      </c>
      <c r="L15" s="190">
        <f t="shared" si="0"/>
        <v>7</v>
      </c>
      <c r="M15" s="53">
        <f t="shared" si="4"/>
        <v>570</v>
      </c>
      <c r="N15" s="53" t="str">
        <f t="shared" si="5"/>
        <v>-</v>
      </c>
      <c r="O15" s="28" t="str">
        <f t="shared" si="6"/>
        <v>-</v>
      </c>
      <c r="P15" s="29" t="str">
        <f t="shared" si="7"/>
        <v>FAIL</v>
      </c>
      <c r="Q15" s="268">
        <f t="shared" si="8"/>
        <v>400</v>
      </c>
      <c r="R15" s="267" t="str">
        <f t="shared" si="9"/>
        <v>FAIL: 3  ABSENT: 1</v>
      </c>
      <c r="S15" s="133" t="str">
        <f t="shared" si="10"/>
        <v xml:space="preserve">English, Math, Chemistry, Physics, </v>
      </c>
      <c r="T15" s="191"/>
      <c r="U15" s="191"/>
      <c r="V15" s="191"/>
    </row>
    <row r="16" spans="1:22" ht="15.75" customHeight="1">
      <c r="A16" s="132"/>
      <c r="B16" s="132"/>
      <c r="C16" s="271"/>
      <c r="D16" s="22"/>
      <c r="E16" s="35"/>
      <c r="F16" s="35"/>
      <c r="G16" s="35"/>
      <c r="H16" s="35"/>
      <c r="I16" s="276"/>
      <c r="J16" s="35"/>
      <c r="K16" s="35"/>
      <c r="L16" s="26"/>
      <c r="M16" s="19"/>
      <c r="N16" s="27"/>
      <c r="O16" s="28"/>
      <c r="P16" s="269"/>
      <c r="Q16" s="134"/>
      <c r="R16" s="134"/>
      <c r="S16" s="133" t="str">
        <f t="shared" ref="S8:S16" si="11">IF(AND(E16&lt;&gt;"",OR(E16="A",E16="Absent",E16&lt;20)),"Tarjuma, ","") &amp;
IF(AND(F16&lt;&gt;"",OR(F16="A",F16="Absent",F16&lt;20))," Islamic Study/Ethics, ","") &amp;
IF(AND(G16&lt;&gt;"",OR(G16="A",G16="Absent",G16&lt;40)),"English, ","") &amp;
IF(AND(H16&lt;&gt;"",OR(H16="A",H16="Absent",H16&lt;40)),"Urdu, ","") &amp;
IF(AND(I16&lt;&gt;"",OR(I16="A",I16="Absent",I16&lt;34)),"Biology, ","") &amp;
IF(AND(J16&lt;&gt;"",OR(J16="A",J16="Absent",J16&lt;34)),"Chemistry, ","") &amp;
IF(AND(K16&lt;&gt;"",OR(K16="A",K16="Absent",K16&lt;34)),"Physics, ","")</f>
        <v/>
      </c>
    </row>
    <row r="17" spans="1:22" s="210" customFormat="1" ht="15.75" customHeight="1" thickBot="1">
      <c r="A17" s="132"/>
      <c r="B17" s="132"/>
      <c r="C17" s="271"/>
      <c r="D17" s="250"/>
      <c r="E17" s="277"/>
      <c r="F17" s="277"/>
      <c r="G17" s="277"/>
      <c r="H17" s="277"/>
      <c r="I17" s="278"/>
      <c r="J17" s="277"/>
      <c r="K17" s="277"/>
      <c r="L17" s="275"/>
      <c r="M17" s="249"/>
      <c r="P17" s="269"/>
      <c r="Q17" s="134"/>
      <c r="R17" s="134"/>
      <c r="S17" s="133"/>
      <c r="V17" s="113"/>
    </row>
    <row r="18" spans="1:22" ht="15.75" customHeight="1" thickTop="1" thickBot="1">
      <c r="A18" s="132"/>
      <c r="B18" s="132"/>
      <c r="C18" s="272"/>
      <c r="D18" s="253" t="s">
        <v>281</v>
      </c>
      <c r="E18" s="260">
        <f>COUNTBLANK(E7:E15)</f>
        <v>0</v>
      </c>
      <c r="F18" s="260">
        <f>COUNTBLANK(F7:F15)</f>
        <v>0</v>
      </c>
      <c r="G18" s="260">
        <f>COUNTBLANK(G7:G15)</f>
        <v>0</v>
      </c>
      <c r="H18" s="260">
        <f>COUNTBLANK(H7:H15)</f>
        <v>0</v>
      </c>
      <c r="I18" s="260">
        <f>COUNTBLANK(I7:I15)</f>
        <v>0</v>
      </c>
      <c r="J18" s="260">
        <f>COUNTBLANK(J7:J15)</f>
        <v>0</v>
      </c>
      <c r="K18" s="260">
        <f>COUNTBLANK(K7:K15)</f>
        <v>0</v>
      </c>
      <c r="L18" s="251"/>
      <c r="M18" s="131"/>
      <c r="N18" s="262" t="s">
        <v>280</v>
      </c>
      <c r="O18" s="263"/>
      <c r="P18" s="270"/>
      <c r="Q18" s="134"/>
      <c r="R18" s="134"/>
      <c r="S18" s="133"/>
    </row>
    <row r="19" spans="1:22" ht="15.75" customHeight="1" thickTop="1" thickBot="1">
      <c r="A19" s="132"/>
      <c r="B19" s="132"/>
      <c r="C19" s="272"/>
      <c r="D19" s="255" t="s">
        <v>837</v>
      </c>
      <c r="E19" s="260">
        <f>COUNT(E7:E15)</f>
        <v>5</v>
      </c>
      <c r="F19" s="260">
        <f>COUNT(F7:F15)</f>
        <v>7</v>
      </c>
      <c r="G19" s="260">
        <f>COUNT(G7:G15)</f>
        <v>8</v>
      </c>
      <c r="H19" s="260">
        <f>COUNT(H7:H15)</f>
        <v>8</v>
      </c>
      <c r="I19" s="260">
        <f>COUNT(I7:I15)</f>
        <v>6</v>
      </c>
      <c r="J19" s="260">
        <f>COUNT(J7:J15)</f>
        <v>4</v>
      </c>
      <c r="K19" s="260">
        <f>COUNT(K7:K15)</f>
        <v>6</v>
      </c>
      <c r="L19" s="44"/>
      <c r="M19" s="37"/>
      <c r="N19" s="258" t="s">
        <v>282</v>
      </c>
      <c r="O19" s="264">
        <f>COUNTIF(P7:P15,"PASS")</f>
        <v>3</v>
      </c>
      <c r="P19" s="270"/>
      <c r="Q19" s="134"/>
      <c r="R19" s="134"/>
      <c r="S19" s="133"/>
    </row>
    <row r="20" spans="1:22" ht="15.75" customHeight="1" thickTop="1" thickBot="1">
      <c r="A20" s="132"/>
      <c r="B20" s="132"/>
      <c r="C20" s="272"/>
      <c r="D20" s="253" t="s">
        <v>284</v>
      </c>
      <c r="E20" s="254">
        <f>COUNTA(E7:E15)</f>
        <v>9</v>
      </c>
      <c r="F20" s="254">
        <f>COUNTA(F7:F15)</f>
        <v>9</v>
      </c>
      <c r="G20" s="254">
        <f>COUNTA(G7:G15)</f>
        <v>9</v>
      </c>
      <c r="H20" s="254">
        <f>COUNTA(H7:H15)</f>
        <v>9</v>
      </c>
      <c r="I20" s="254">
        <f>COUNTA(I7:I15)</f>
        <v>9</v>
      </c>
      <c r="J20" s="254">
        <f>COUNTA(J7:J15)</f>
        <v>9</v>
      </c>
      <c r="K20" s="254">
        <f>COUNTA(K7:K15)</f>
        <v>9</v>
      </c>
      <c r="L20" s="44"/>
      <c r="M20" s="37"/>
      <c r="N20" s="258" t="s">
        <v>283</v>
      </c>
      <c r="O20" s="264">
        <f>COUNTIF(P7:P15,"FAIL")</f>
        <v>5</v>
      </c>
      <c r="P20" s="270"/>
      <c r="Q20" s="134"/>
      <c r="R20" s="134"/>
      <c r="S20" s="133"/>
    </row>
    <row r="21" spans="1:22" ht="15.75" customHeight="1" thickTop="1" thickBot="1">
      <c r="A21" s="132"/>
      <c r="B21" s="132"/>
      <c r="C21" s="272"/>
      <c r="D21" s="258" t="s">
        <v>286</v>
      </c>
      <c r="E21" s="259">
        <f>COUNTIF(E7:E15,"&gt;=20")</f>
        <v>5</v>
      </c>
      <c r="F21" s="259">
        <f>COUNTIF(F7:F15,"&gt;=20")</f>
        <v>7</v>
      </c>
      <c r="G21" s="259">
        <f>COUNTIF(G7:G15,"&gt;=20")</f>
        <v>8</v>
      </c>
      <c r="H21" s="259">
        <f>COUNTIF(H7:H15,"&gt;=40")</f>
        <v>8</v>
      </c>
      <c r="I21" s="259">
        <f>COUNTIF(I7:I15,"&gt;=40")</f>
        <v>2</v>
      </c>
      <c r="J21" s="259">
        <f>COUNTIF(J7:J15,"&gt;=34")</f>
        <v>1</v>
      </c>
      <c r="K21" s="259">
        <f>COUNTIF(K7:K15,"&gt;=34")</f>
        <v>3</v>
      </c>
      <c r="L21" s="44"/>
      <c r="M21" s="37"/>
      <c r="N21" s="258" t="s">
        <v>285</v>
      </c>
      <c r="O21" s="264">
        <f>COUNTIF(P7:P15,"ABSENT")</f>
        <v>1</v>
      </c>
      <c r="P21" s="270"/>
      <c r="Q21" s="134"/>
      <c r="R21" s="134"/>
      <c r="S21" s="133"/>
    </row>
    <row r="22" spans="1:22" ht="15.75" customHeight="1" thickTop="1" thickBot="1">
      <c r="A22" s="132"/>
      <c r="B22" s="132"/>
      <c r="C22" s="272"/>
      <c r="D22" s="258" t="s">
        <v>287</v>
      </c>
      <c r="E22" s="259">
        <f>COUNTIF(E8:E16,"&lt;20")</f>
        <v>0</v>
      </c>
      <c r="F22" s="259">
        <f>COUNTIF(F8:F16,"&lt;20")</f>
        <v>0</v>
      </c>
      <c r="G22" s="259">
        <f>COUNTIF(G8:G16,"&lt;40")</f>
        <v>1</v>
      </c>
      <c r="H22" s="259">
        <f>COUNTIF(H8:H16,"&lt;40")</f>
        <v>0</v>
      </c>
      <c r="I22" s="259">
        <f>COUNTIF(I8:I16,"&lt;40")</f>
        <v>4</v>
      </c>
      <c r="J22" s="259">
        <f>COUNTIF(J8:J16,"&lt;34")</f>
        <v>3</v>
      </c>
      <c r="K22" s="259">
        <f>COUNTIF(K8:K16,"&lt;34")</f>
        <v>3</v>
      </c>
      <c r="L22" s="44"/>
      <c r="M22" s="37"/>
      <c r="N22" s="265" t="s">
        <v>858</v>
      </c>
      <c r="O22" s="264">
        <f>COUNTIFS(Q7:Q15,"&lt;&gt;0",Q7:Q15,"&lt;&gt;")</f>
        <v>8</v>
      </c>
      <c r="P22" s="270"/>
      <c r="Q22" s="134"/>
      <c r="R22" s="134"/>
      <c r="S22" s="133"/>
    </row>
    <row r="23" spans="1:22" ht="15.75" customHeight="1" thickTop="1">
      <c r="A23" s="132"/>
      <c r="B23" s="132"/>
      <c r="C23" s="271"/>
      <c r="D23" s="48"/>
      <c r="E23" s="49"/>
      <c r="F23" s="49"/>
      <c r="G23" s="49"/>
      <c r="H23" s="49"/>
      <c r="I23" s="136"/>
      <c r="J23" s="49"/>
      <c r="K23" s="49"/>
      <c r="L23" s="26"/>
      <c r="M23" s="27"/>
      <c r="N23" s="137"/>
      <c r="O23" s="46"/>
      <c r="P23" s="269"/>
      <c r="Q23" s="134"/>
      <c r="R23" s="134"/>
      <c r="S23" s="133"/>
    </row>
  </sheetData>
  <mergeCells count="7">
    <mergeCell ref="N18:O18"/>
    <mergeCell ref="S5:S6"/>
    <mergeCell ref="A1:A4"/>
    <mergeCell ref="B1:B4"/>
    <mergeCell ref="E4:H4"/>
    <mergeCell ref="I4:K4"/>
    <mergeCell ref="L4:P4"/>
  </mergeCells>
  <conditionalFormatting sqref="E16:K17 E23:K23">
    <cfRule type="containsText" dxfId="67" priority="36" operator="containsText" text="A">
      <formula>NOT(ISERROR(SEARCH(("A"),(E16))))</formula>
    </cfRule>
  </conditionalFormatting>
  <conditionalFormatting sqref="E16:K17 E23:K23">
    <cfRule type="containsText" dxfId="66" priority="37" operator="containsText" text="A">
      <formula>NOT(ISERROR(SEARCH(("A"),(E16))))</formula>
    </cfRule>
  </conditionalFormatting>
  <conditionalFormatting sqref="E1:F5 E16:F17 E23:F23">
    <cfRule type="expression" dxfId="65" priority="38">
      <formula>AND(ISNUMBER(E1), E1&lt;17)</formula>
    </cfRule>
  </conditionalFormatting>
  <conditionalFormatting sqref="G1:H3 I1:I5 G5:H5 G16:I17 G23:I23">
    <cfRule type="expression" dxfId="64" priority="39">
      <formula>AND(ISNUMBER(G1), G1&lt;33)</formula>
    </cfRule>
  </conditionalFormatting>
  <conditionalFormatting sqref="J1:K3 J5:K5 J16:K17 J23:K23">
    <cfRule type="expression" dxfId="63" priority="40">
      <formula>AND(ISNUMBER(J1), J1&lt;28)</formula>
    </cfRule>
  </conditionalFormatting>
  <conditionalFormatting sqref="J6:K6">
    <cfRule type="containsText" dxfId="62" priority="33" operator="containsText" text="A">
      <formula>NOT(ISERROR(SEARCH(("A"),(J6))))</formula>
    </cfRule>
  </conditionalFormatting>
  <conditionalFormatting sqref="J6:K6">
    <cfRule type="containsText" dxfId="61" priority="34" operator="containsText" text="A">
      <formula>NOT(ISERROR(SEARCH(("A"),(J6))))</formula>
    </cfRule>
  </conditionalFormatting>
  <conditionalFormatting sqref="J6:K6">
    <cfRule type="expression" dxfId="60" priority="35">
      <formula>AND(ISNUMBER(J6), J6&lt;33)</formula>
    </cfRule>
  </conditionalFormatting>
  <conditionalFormatting sqref="E6:I6">
    <cfRule type="containsText" dxfId="59" priority="30" operator="containsText" text="A">
      <formula>NOT(ISERROR(SEARCH(("A"),(E6))))</formula>
    </cfRule>
  </conditionalFormatting>
  <conditionalFormatting sqref="E6:I6">
    <cfRule type="containsText" dxfId="58" priority="31" operator="containsText" text="A">
      <formula>NOT(ISERROR(SEARCH(("A"),(E6))))</formula>
    </cfRule>
  </conditionalFormatting>
  <conditionalFormatting sqref="E6:I6">
    <cfRule type="expression" dxfId="57" priority="32">
      <formula>AND(ISNUMBER(E6), E6&lt;33)</formula>
    </cfRule>
  </conditionalFormatting>
  <conditionalFormatting sqref="E20">
    <cfRule type="containsText" dxfId="56" priority="24" operator="containsText" text="A">
      <formula>NOT(ISERROR(SEARCH(("A"),(E20))))</formula>
    </cfRule>
  </conditionalFormatting>
  <conditionalFormatting sqref="E20">
    <cfRule type="containsText" dxfId="55" priority="25" operator="containsText" text="A">
      <formula>NOT(ISERROR(SEARCH(("A"),(E20))))</formula>
    </cfRule>
  </conditionalFormatting>
  <conditionalFormatting sqref="E20">
    <cfRule type="expression" dxfId="54" priority="26">
      <formula>AND(ISNUMBER(E20), E20&lt;17)</formula>
    </cfRule>
  </conditionalFormatting>
  <conditionalFormatting sqref="F20">
    <cfRule type="containsText" dxfId="53" priority="21" operator="containsText" text="A">
      <formula>NOT(ISERROR(SEARCH(("A"),(F20))))</formula>
    </cfRule>
  </conditionalFormatting>
  <conditionalFormatting sqref="F20">
    <cfRule type="containsText" dxfId="52" priority="22" operator="containsText" text="A">
      <formula>NOT(ISERROR(SEARCH(("A"),(F20))))</formula>
    </cfRule>
  </conditionalFormatting>
  <conditionalFormatting sqref="F20">
    <cfRule type="expression" dxfId="51" priority="23">
      <formula>AND(ISNUMBER(F20), F20&lt;17)</formula>
    </cfRule>
  </conditionalFormatting>
  <conditionalFormatting sqref="G20">
    <cfRule type="containsText" dxfId="50" priority="18" operator="containsText" text="A">
      <formula>NOT(ISERROR(SEARCH(("A"),(G20))))</formula>
    </cfRule>
  </conditionalFormatting>
  <conditionalFormatting sqref="G20">
    <cfRule type="containsText" dxfId="49" priority="19" operator="containsText" text="A">
      <formula>NOT(ISERROR(SEARCH(("A"),(G20))))</formula>
    </cfRule>
  </conditionalFormatting>
  <conditionalFormatting sqref="G20">
    <cfRule type="expression" dxfId="48" priority="20">
      <formula>AND(ISNUMBER(G20), G20&lt;17)</formula>
    </cfRule>
  </conditionalFormatting>
  <conditionalFormatting sqref="H20">
    <cfRule type="containsText" dxfId="47" priority="15" operator="containsText" text="A">
      <formula>NOT(ISERROR(SEARCH(("A"),(H20))))</formula>
    </cfRule>
  </conditionalFormatting>
  <conditionalFormatting sqref="H20">
    <cfRule type="containsText" dxfId="46" priority="16" operator="containsText" text="A">
      <formula>NOT(ISERROR(SEARCH(("A"),(H20))))</formula>
    </cfRule>
  </conditionalFormatting>
  <conditionalFormatting sqref="H20">
    <cfRule type="expression" dxfId="45" priority="17">
      <formula>AND(ISNUMBER(H20), H20&lt;17)</formula>
    </cfRule>
  </conditionalFormatting>
  <conditionalFormatting sqref="I20">
    <cfRule type="containsText" dxfId="44" priority="12" operator="containsText" text="A">
      <formula>NOT(ISERROR(SEARCH(("A"),(I20))))</formula>
    </cfRule>
  </conditionalFormatting>
  <conditionalFormatting sqref="I20">
    <cfRule type="containsText" dxfId="43" priority="13" operator="containsText" text="A">
      <formula>NOT(ISERROR(SEARCH(("A"),(I20))))</formula>
    </cfRule>
  </conditionalFormatting>
  <conditionalFormatting sqref="I20">
    <cfRule type="expression" dxfId="42" priority="14">
      <formula>AND(ISNUMBER(I20), I20&lt;17)</formula>
    </cfRule>
  </conditionalFormatting>
  <conditionalFormatting sqref="J20">
    <cfRule type="containsText" dxfId="41" priority="9" operator="containsText" text="A">
      <formula>NOT(ISERROR(SEARCH(("A"),(J20))))</formula>
    </cfRule>
  </conditionalFormatting>
  <conditionalFormatting sqref="J20">
    <cfRule type="containsText" dxfId="40" priority="10" operator="containsText" text="A">
      <formula>NOT(ISERROR(SEARCH(("A"),(J20))))</formula>
    </cfRule>
  </conditionalFormatting>
  <conditionalFormatting sqref="J20">
    <cfRule type="expression" dxfId="39" priority="11">
      <formula>AND(ISNUMBER(J20), J20&lt;17)</formula>
    </cfRule>
  </conditionalFormatting>
  <conditionalFormatting sqref="K20">
    <cfRule type="containsText" dxfId="38" priority="6" operator="containsText" text="A">
      <formula>NOT(ISERROR(SEARCH(("A"),(K20))))</formula>
    </cfRule>
  </conditionalFormatting>
  <conditionalFormatting sqref="K20">
    <cfRule type="containsText" dxfId="37" priority="7" operator="containsText" text="A">
      <formula>NOT(ISERROR(SEARCH(("A"),(K20))))</formula>
    </cfRule>
  </conditionalFormatting>
  <conditionalFormatting sqref="K20">
    <cfRule type="expression" dxfId="36" priority="8">
      <formula>AND(ISNUMBER(K20), K20&lt;17)</formula>
    </cfRule>
  </conditionalFormatting>
  <conditionalFormatting sqref="E21:K22">
    <cfRule type="containsText" dxfId="35" priority="1" operator="containsText" text="A">
      <formula>NOT(ISERROR(SEARCH(("A"),(E21))))</formula>
    </cfRule>
  </conditionalFormatting>
  <conditionalFormatting sqref="E21:K22">
    <cfRule type="containsText" dxfId="34" priority="2" operator="containsText" text="A">
      <formula>NOT(ISERROR(SEARCH(("A"),(E21))))</formula>
    </cfRule>
  </conditionalFormatting>
  <conditionalFormatting sqref="E21:K22">
    <cfRule type="expression" dxfId="33" priority="3">
      <formula>AND(ISNUMBER(E21), E21&lt;17)</formula>
    </cfRule>
  </conditionalFormatting>
  <conditionalFormatting sqref="G21:H22">
    <cfRule type="expression" dxfId="32" priority="4">
      <formula>AND(ISNUMBER(G21), G21&lt;33)</formula>
    </cfRule>
  </conditionalFormatting>
  <conditionalFormatting sqref="I21:K22">
    <cfRule type="expression" dxfId="31" priority="5">
      <formula>AND(ISNUMBER(I21), I21&lt;28)</formula>
    </cfRule>
  </conditionalFormatting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X287"/>
  <sheetViews>
    <sheetView zoomScale="80" zoomScaleNormal="80" workbookViewId="0">
      <pane xSplit="3" ySplit="6" topLeftCell="D238" activePane="bottomRight" state="frozen"/>
      <selection pane="topRight" activeCell="D1" sqref="D1"/>
      <selection pane="bottomLeft" activeCell="A7" sqref="A7"/>
      <selection pane="bottomRight" activeCell="F6" sqref="F6"/>
    </sheetView>
  </sheetViews>
  <sheetFormatPr defaultColWidth="12.5703125" defaultRowHeight="15" customHeight="1"/>
  <cols>
    <col min="1" max="2" width="8.140625" customWidth="1"/>
    <col min="3" max="3" width="19.85546875" customWidth="1"/>
    <col min="4" max="4" width="12.5703125" customWidth="1"/>
    <col min="5" max="15" width="8.5703125" customWidth="1"/>
    <col min="16" max="17" width="9.42578125" customWidth="1"/>
    <col min="18" max="18" width="10" customWidth="1"/>
    <col min="19" max="19" width="7.7109375" customWidth="1"/>
    <col min="20" max="20" width="19.42578125" customWidth="1"/>
    <col min="21" max="21" width="66.5703125" style="210" customWidth="1"/>
    <col min="22" max="22" width="17.5703125" customWidth="1"/>
    <col min="24" max="24" width="12.5703125" style="113"/>
  </cols>
  <sheetData>
    <row r="1" spans="1:24" ht="15.75" customHeight="1">
      <c r="A1" s="215"/>
      <c r="B1" s="215"/>
      <c r="C1" s="1" t="s">
        <v>0</v>
      </c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2"/>
      <c r="S1" s="2"/>
      <c r="T1" s="50"/>
      <c r="U1" s="50"/>
      <c r="V1" s="50"/>
    </row>
    <row r="2" spans="1:24" ht="15.75" customHeight="1">
      <c r="A2" s="216"/>
      <c r="B2" s="216"/>
      <c r="C2" s="4" t="s">
        <v>1</v>
      </c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"/>
      <c r="S2" s="2"/>
      <c r="T2" s="50"/>
      <c r="U2" s="50"/>
      <c r="V2" s="50"/>
    </row>
    <row r="3" spans="1:24" ht="15.75" customHeight="1">
      <c r="A3" s="216"/>
      <c r="B3" s="216"/>
      <c r="C3" s="5" t="s">
        <v>2</v>
      </c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50"/>
      <c r="U3" s="50"/>
      <c r="V3" s="50"/>
    </row>
    <row r="4" spans="1:24" ht="16.5" customHeight="1">
      <c r="A4" s="217"/>
      <c r="B4" s="217"/>
      <c r="C4" s="2"/>
      <c r="D4" s="2"/>
      <c r="E4" s="54"/>
      <c r="F4" s="54"/>
      <c r="G4" s="218" t="s">
        <v>3</v>
      </c>
      <c r="H4" s="220"/>
      <c r="I4" s="54"/>
      <c r="J4" s="54"/>
      <c r="K4" s="54"/>
      <c r="L4" s="54"/>
      <c r="M4" s="54"/>
      <c r="N4" s="221"/>
      <c r="O4" s="219"/>
      <c r="P4" s="219"/>
      <c r="Q4" s="219"/>
      <c r="R4" s="220"/>
      <c r="S4" s="20"/>
      <c r="T4" s="20"/>
      <c r="U4" s="20"/>
      <c r="V4" s="20"/>
    </row>
    <row r="5" spans="1:24" ht="15.75" customHeight="1">
      <c r="A5" s="9"/>
      <c r="B5" s="9"/>
      <c r="C5" s="9" t="s">
        <v>5</v>
      </c>
      <c r="D5" s="10"/>
      <c r="E5" s="11" t="s">
        <v>6</v>
      </c>
      <c r="F5" s="11" t="s">
        <v>1643</v>
      </c>
      <c r="G5" s="11" t="s">
        <v>7</v>
      </c>
      <c r="H5" s="11" t="s">
        <v>8</v>
      </c>
      <c r="I5" s="11" t="s">
        <v>288</v>
      </c>
      <c r="J5" s="11" t="s">
        <v>307</v>
      </c>
      <c r="K5" s="11" t="s">
        <v>11</v>
      </c>
      <c r="L5" s="11" t="s">
        <v>308</v>
      </c>
      <c r="M5" s="11" t="s">
        <v>309</v>
      </c>
      <c r="N5" s="11" t="s">
        <v>12</v>
      </c>
      <c r="O5" s="11" t="s">
        <v>13</v>
      </c>
      <c r="P5" s="11" t="s">
        <v>14</v>
      </c>
      <c r="Q5" s="12" t="s">
        <v>15</v>
      </c>
      <c r="R5" s="13" t="s">
        <v>310</v>
      </c>
      <c r="S5" s="14" t="s">
        <v>17</v>
      </c>
      <c r="T5" s="14" t="s">
        <v>18</v>
      </c>
      <c r="U5" s="287" t="s">
        <v>859</v>
      </c>
      <c r="V5" s="104" t="s">
        <v>860</v>
      </c>
      <c r="W5" s="104" t="s">
        <v>861</v>
      </c>
      <c r="X5" s="113" t="s">
        <v>863</v>
      </c>
    </row>
    <row r="6" spans="1:24" ht="33" customHeight="1" thickBot="1">
      <c r="A6" s="15" t="s">
        <v>290</v>
      </c>
      <c r="B6" s="15" t="s">
        <v>20</v>
      </c>
      <c r="C6" s="16" t="s">
        <v>21</v>
      </c>
      <c r="D6" s="17" t="s">
        <v>22</v>
      </c>
      <c r="E6" s="18">
        <v>50</v>
      </c>
      <c r="F6" s="18">
        <v>50</v>
      </c>
      <c r="G6" s="18">
        <v>100</v>
      </c>
      <c r="H6" s="18">
        <v>100</v>
      </c>
      <c r="I6" s="52">
        <v>100</v>
      </c>
      <c r="J6" s="52">
        <v>100</v>
      </c>
      <c r="K6" s="18">
        <v>85</v>
      </c>
      <c r="L6" s="18">
        <v>85</v>
      </c>
      <c r="M6" s="18">
        <v>75</v>
      </c>
      <c r="N6" s="18"/>
      <c r="O6" s="19"/>
      <c r="P6" s="19"/>
      <c r="Q6" s="20"/>
      <c r="R6" s="20"/>
      <c r="S6" s="20"/>
      <c r="T6" s="20"/>
      <c r="U6" s="287"/>
      <c r="V6" s="55"/>
    </row>
    <row r="7" spans="1:24" ht="15.75" customHeight="1" thickBot="1">
      <c r="A7" s="8">
        <v>1</v>
      </c>
      <c r="B7" s="148">
        <v>301</v>
      </c>
      <c r="C7" s="149" t="s">
        <v>1259</v>
      </c>
      <c r="D7" s="150" t="s">
        <v>1070</v>
      </c>
      <c r="E7" s="151" t="s">
        <v>865</v>
      </c>
      <c r="F7" s="151" t="s">
        <v>865</v>
      </c>
      <c r="G7" s="187" t="s">
        <v>865</v>
      </c>
      <c r="H7" s="187" t="s">
        <v>865</v>
      </c>
      <c r="I7" s="194" t="s">
        <v>865</v>
      </c>
      <c r="J7" s="194" t="s">
        <v>865</v>
      </c>
      <c r="K7" s="204"/>
      <c r="L7" s="205"/>
      <c r="M7" s="24">
        <v>22</v>
      </c>
      <c r="N7" s="26">
        <f t="shared" ref="N7:N14" si="0">COUNTA(E7:M7)</f>
        <v>7</v>
      </c>
      <c r="O7" s="53">
        <f t="shared" ref="O7:O32" si="1">SUMPRODUCT($E$6:$M$6*(LEN(E7:M7)&gt;0))</f>
        <v>575</v>
      </c>
      <c r="P7" s="53" t="str">
        <f t="shared" ref="P7:P32" si="2">IF(R7="PASS", SUMIF(F7:M7,"&gt;0"), "-")</f>
        <v>-</v>
      </c>
      <c r="Q7" s="28" t="str">
        <f t="shared" ref="Q7:Q23" si="3">IF(ISNUMBER(P7), P7/O7*100, "-")</f>
        <v>-</v>
      </c>
      <c r="R7" s="33" t="str">
        <f>IF(
   AND(COUNTA(F7:M7)&gt;0, COUNTIF(F7:M7,"A")=COUNTA(F7:M7)),
   "ABSENT",
   IF(
      AND(
         COUNTIF(F7:F7,"&lt;20")=0,
         COUNTIF(G7:J7,"&lt;40")=0,
         COUNTIF(K7:L7,"&lt;34")=0,
         COUNTIF(M7,"&lt;30")=0,
         COUNTIF(F7:M7,"A")+COUNTIF(F7:M7,"Absent")=0
      ),
      "PASS",
      IF(
         (COUNTIF(F7:F7,"&lt;20") +
          COUNTIF(G7:J7,"&lt;40") +
          COUNTIF(K7:L7,"&lt;34") +
          COUNTIF(M7,"&lt;30") +
          COUNTIF(F7:M7,"A") +
          COUNTIF(F7:M7,"Absent")) &gt;= 2,
         "FAIL",
         "PASS"
      )
   )
)</f>
        <v>FAIL</v>
      </c>
      <c r="S7" s="29">
        <f>IF(
COUNTIF(F7:M7,"A")+COUNTIF(F7:M7,"Absent")=7,
700,
IF(
AND(
COUNTIF(F7:M7,"A")+COUNTIF(F7:M7,"Absent")=0,
(
COUNTIF(F7:F7,"&lt;20")+
COUNTIF(G7:J7,"&lt;40")+
COUNTIF(K7:L7,"&lt;34")+
COUNTIF(M7,"&lt;30")
)&gt;2
),
500,
(
(
COUNTIF(F7:F7,"&lt;20")+
COUNTIF(G7:J7,"&lt;40")+
COUNTIF(K7:L7,"&lt;34")+
COUNTIF(M7,"&lt;30")
)
+
(
COUNTIF(F7:M7,"A")+
COUNTIF(F7:M7,"Absent")
)
)*100
))</f>
        <v>600</v>
      </c>
      <c r="T7" s="29" t="str">
        <f>IF(
   AND(
      COUNTIF(E7:F7,"&lt;20")=0,
      COUNTIF(G7:J7,"&lt;40")=0,
      COUNTIF(K7:L7,"&lt;34")=0,
      COUNTIF(M7,"&lt;30")=0,
      COUNTIF(F7:M7,"A")+COUNTIF(F7:M7,"Absent")=0
   ),
   "PASS",
   " FAIL: " &amp;
   (COUNTIF(E7:F7,"&lt;20") +
    COUNTIF(G7:J7,"&lt;40") +
    COUNTIF(K7:L7,"&lt;34") +
    COUNTIF(M7,"&lt;30")
   )
   &amp; ", ABSENT: " &amp;
   (COUNTIF(E7:M7,"A") + COUNTIF(E7:M7,"Absent"))
)</f>
        <v xml:space="preserve"> FAIL: 1, ABSENT: 6</v>
      </c>
      <c r="U7" s="133" t="str">
        <f>IF(AND(G7&lt;&gt;"",OR(G7="A",G7="Absent",G7&lt;20)),"Tarjuma, ","") &amp;
IF(AND(H7&lt;&gt;"",OR(H7="A",H7="Absent",H7&lt;20))," Islamic Study/Ethics, ","") &amp;
IF(AND(I7&lt;&gt;"",OR(I7="A",I7="Absent",I7&lt;40)),"English, ","") &amp;
IF(AND(J7&lt;&gt;"",OR(J7="A",J7="Absent",J7&lt;40)),"Urdu, ","") &amp;
IF(AND(K7&lt;&gt;"",OR(K7="A",K7="Absent",K7&lt;34)),"Math, ","") &amp;
IF(AND(L7&lt;&gt;"",OR(L7="A",L7="Absent",L7&lt;34)),"Economics, ","") &amp;
IF(AND(M7&lt;&gt;"",OR(M7="A",M7="Absent",M7&lt;34)),"Physics, ","") &amp;
IF(AND(M7&lt;&gt;"",OR(M7="A",M7="Absent",M7&lt;34)),"Statistics, ","") &amp;
IF(AND(M7&lt;&gt;"",OR(M7="A",M7="Absent",M7&lt;30)),"Computer, ","")</f>
        <v xml:space="preserve">Tarjuma,  Islamic Study/Ethics, English, Urdu, Physics, Statistics, Computer, </v>
      </c>
      <c r="V7" s="115"/>
      <c r="W7" s="115"/>
      <c r="X7" s="115"/>
    </row>
    <row r="8" spans="1:24" ht="15.75" customHeight="1" thickBot="1">
      <c r="A8" s="58">
        <v>2</v>
      </c>
      <c r="B8" s="154">
        <v>302</v>
      </c>
      <c r="C8" s="155" t="s">
        <v>209</v>
      </c>
      <c r="D8" s="156" t="s">
        <v>1070</v>
      </c>
      <c r="E8" s="157">
        <v>47</v>
      </c>
      <c r="F8" s="157">
        <v>47</v>
      </c>
      <c r="G8" s="169">
        <v>56</v>
      </c>
      <c r="H8" s="169">
        <v>88</v>
      </c>
      <c r="I8" s="195">
        <v>54</v>
      </c>
      <c r="J8" s="200"/>
      <c r="K8" s="189">
        <v>53</v>
      </c>
      <c r="L8" s="206"/>
      <c r="M8" s="24" t="s">
        <v>865</v>
      </c>
      <c r="N8" s="26">
        <f t="shared" si="0"/>
        <v>7</v>
      </c>
      <c r="O8" s="53">
        <f t="shared" si="1"/>
        <v>560</v>
      </c>
      <c r="P8" s="53">
        <f t="shared" si="2"/>
        <v>298</v>
      </c>
      <c r="Q8" s="28">
        <f t="shared" si="3"/>
        <v>53.214285714285715</v>
      </c>
      <c r="R8" s="33" t="str">
        <f t="shared" ref="R8:R71" si="4">IF(
   AND(COUNTA(F8:M8)&gt;0, COUNTIF(F8:M8,"A")=COUNTA(F8:M8)),
   "ABSENT",
   IF(
      AND(
         COUNTIF(F8:F8,"&lt;20")=0,
         COUNTIF(G8:J8,"&lt;40")=0,
         COUNTIF(K8:L8,"&lt;34")=0,
         COUNTIF(M8,"&lt;30")=0,
         COUNTIF(F8:M8,"A")+COUNTIF(F8:M8,"Absent")=0
      ),
      "PASS",
      IF(
         (COUNTIF(F8:F8,"&lt;20") +
          COUNTIF(G8:J8,"&lt;40") +
          COUNTIF(K8:L8,"&lt;34") +
          COUNTIF(M8,"&lt;30") +
          COUNTIF(F8:M8,"A") +
          COUNTIF(F8:M8,"Absent")) &gt;= 2,
         "FAIL",
         "PASS"
      )
   )
)</f>
        <v>PASS</v>
      </c>
      <c r="S8" s="29">
        <f t="shared" ref="S8:S71" si="5">IF(
COUNTIF(F8:M8,"A")+COUNTIF(F8:M8,"Absent")=7,
700,
IF(
AND(
COUNTIF(F8:M8,"A")+COUNTIF(F8:M8,"Absent")=0,
(
COUNTIF(F8:F8,"&lt;20")+
COUNTIF(G8:J8,"&lt;40")+
COUNTIF(K8:L8,"&lt;34")+
COUNTIF(M8,"&lt;30")
)&gt;2
),
500,
(
(
COUNTIF(F8:F8,"&lt;20")+
COUNTIF(G8:J8,"&lt;40")+
COUNTIF(K8:L8,"&lt;34")+
COUNTIF(M8,"&lt;30")
)
+
(
COUNTIF(F8:M8,"A")+
COUNTIF(F8:M8,"Absent")
)
)*100
))</f>
        <v>100</v>
      </c>
      <c r="T8" s="29" t="str">
        <f t="shared" ref="T8:T71" si="6">IF(
   AND(
      COUNTIF(E8:F8,"&lt;20")=0,
      COUNTIF(G8:J8,"&lt;40")=0,
      COUNTIF(K8:L8,"&lt;34")=0,
      COUNTIF(M8,"&lt;30")=0,
      COUNTIF(F8:M8,"A")+COUNTIF(F8:M8,"Absent")=0
   ),
   "PASS",
   " FAIL: " &amp;
   (COUNTIF(E8:F8,"&lt;20") +
    COUNTIF(G8:J8,"&lt;40") +
    COUNTIF(K8:L8,"&lt;34") +
    COUNTIF(M8,"&lt;30")
   )
   &amp; ", ABSENT: " &amp;
   (COUNTIF(E8:M8,"A") + COUNTIF(E8:M8,"Absent"))
)</f>
        <v xml:space="preserve"> FAIL: 0, ABSENT: 1</v>
      </c>
      <c r="U8" s="133" t="str">
        <f t="shared" ref="U8:U71" si="7">IF(AND(G8&lt;&gt;"",OR(G8="A",G8="Absent",G8&lt;20)),"Tarjuma, ","") &amp;
IF(AND(H8&lt;&gt;"",OR(H8="A",H8="Absent",H8&lt;20))," Islamic Study/Ethics, ","") &amp;
IF(AND(I8&lt;&gt;"",OR(I8="A",I8="Absent",I8&lt;40)),"English, ","") &amp;
IF(AND(J8&lt;&gt;"",OR(J8="A",J8="Absent",J8&lt;40)),"Urdu, ","") &amp;
IF(AND(K8&lt;&gt;"",OR(K8="A",K8="Absent",K8&lt;34)),"Math, ","") &amp;
IF(AND(L8&lt;&gt;"",OR(L8="A",L8="Absent",L8&lt;34)),"Economics, ","") &amp;
IF(AND(M8&lt;&gt;"",OR(M8="A",M8="Absent",M8&lt;34)),"Physics, ","") &amp;
IF(AND(M8&lt;&gt;"",OR(M8="A",M8="Absent",M8&lt;34)),"Statistics, ","") &amp;
IF(AND(M8&lt;&gt;"",OR(M8="A",M8="Absent",M8&lt;30)),"Computer, ","")</f>
        <v xml:space="preserve">Physics, Statistics, Computer, </v>
      </c>
      <c r="V8" s="115"/>
      <c r="W8" s="115"/>
      <c r="X8" s="115"/>
    </row>
    <row r="9" spans="1:24" ht="15.75" customHeight="1" thickBot="1">
      <c r="A9" s="58">
        <v>3</v>
      </c>
      <c r="B9" s="154">
        <v>304</v>
      </c>
      <c r="C9" s="155" t="s">
        <v>1260</v>
      </c>
      <c r="D9" s="156" t="s">
        <v>1070</v>
      </c>
      <c r="E9" s="157" t="s">
        <v>865</v>
      </c>
      <c r="F9" s="157">
        <v>38</v>
      </c>
      <c r="G9" s="168">
        <v>53</v>
      </c>
      <c r="H9" s="168">
        <v>93</v>
      </c>
      <c r="I9" s="196" t="s">
        <v>865</v>
      </c>
      <c r="J9" s="197"/>
      <c r="K9" s="189">
        <v>46</v>
      </c>
      <c r="L9" s="206"/>
      <c r="M9" s="24" t="s">
        <v>865</v>
      </c>
      <c r="N9" s="26">
        <f t="shared" si="0"/>
        <v>7</v>
      </c>
      <c r="O9" s="53">
        <f t="shared" si="1"/>
        <v>560</v>
      </c>
      <c r="P9" s="53" t="str">
        <f t="shared" si="2"/>
        <v>-</v>
      </c>
      <c r="Q9" s="28" t="str">
        <f t="shared" si="3"/>
        <v>-</v>
      </c>
      <c r="R9" s="33" t="str">
        <f t="shared" si="4"/>
        <v>FAIL</v>
      </c>
      <c r="S9" s="29">
        <f t="shared" si="5"/>
        <v>200</v>
      </c>
      <c r="T9" s="29" t="str">
        <f t="shared" si="6"/>
        <v xml:space="preserve"> FAIL: 0, ABSENT: 3</v>
      </c>
      <c r="U9" s="133" t="str">
        <f t="shared" si="7"/>
        <v xml:space="preserve">English, Physics, Statistics, Computer, </v>
      </c>
      <c r="V9" s="115"/>
      <c r="W9" s="115"/>
      <c r="X9" s="115"/>
    </row>
    <row r="10" spans="1:24" ht="15.75" customHeight="1" thickBot="1">
      <c r="A10" s="58">
        <v>4</v>
      </c>
      <c r="B10" s="154">
        <v>305</v>
      </c>
      <c r="C10" s="155" t="s">
        <v>1261</v>
      </c>
      <c r="D10" s="156" t="s">
        <v>1070</v>
      </c>
      <c r="E10" s="157">
        <v>49</v>
      </c>
      <c r="F10" s="157">
        <v>36</v>
      </c>
      <c r="G10" s="169">
        <v>61</v>
      </c>
      <c r="H10" s="169">
        <v>49</v>
      </c>
      <c r="I10" s="195">
        <v>30</v>
      </c>
      <c r="J10" s="195" t="s">
        <v>865</v>
      </c>
      <c r="K10" s="207"/>
      <c r="L10" s="206"/>
      <c r="M10" s="24" t="s">
        <v>865</v>
      </c>
      <c r="N10" s="26">
        <f t="shared" si="0"/>
        <v>7</v>
      </c>
      <c r="O10" s="53">
        <f t="shared" si="1"/>
        <v>575</v>
      </c>
      <c r="P10" s="53" t="str">
        <f t="shared" si="2"/>
        <v>-</v>
      </c>
      <c r="Q10" s="28" t="str">
        <f t="shared" si="3"/>
        <v>-</v>
      </c>
      <c r="R10" s="33" t="str">
        <f t="shared" si="4"/>
        <v>FAIL</v>
      </c>
      <c r="S10" s="29">
        <f t="shared" si="5"/>
        <v>300</v>
      </c>
      <c r="T10" s="29" t="str">
        <f t="shared" si="6"/>
        <v xml:space="preserve"> FAIL: 1, ABSENT: 2</v>
      </c>
      <c r="U10" s="133" t="str">
        <f t="shared" si="7"/>
        <v xml:space="preserve">English, Urdu, Physics, Statistics, Computer, </v>
      </c>
      <c r="V10" s="115"/>
      <c r="W10" s="115"/>
      <c r="X10" s="115"/>
    </row>
    <row r="11" spans="1:24" s="125" customFormat="1" ht="15.75" customHeight="1" thickBot="1">
      <c r="A11" s="58">
        <v>5</v>
      </c>
      <c r="B11" s="154">
        <v>306</v>
      </c>
      <c r="C11" s="155" t="s">
        <v>1262</v>
      </c>
      <c r="D11" s="156" t="s">
        <v>1070</v>
      </c>
      <c r="E11" s="157">
        <v>33</v>
      </c>
      <c r="F11" s="157">
        <v>32</v>
      </c>
      <c r="G11" s="168">
        <v>41</v>
      </c>
      <c r="H11" s="168">
        <v>75</v>
      </c>
      <c r="I11" s="196">
        <v>37</v>
      </c>
      <c r="J11" s="196">
        <v>41</v>
      </c>
      <c r="K11" s="207"/>
      <c r="L11" s="206"/>
      <c r="M11" s="24">
        <v>45</v>
      </c>
      <c r="N11" s="26">
        <f t="shared" si="0"/>
        <v>7</v>
      </c>
      <c r="O11" s="53">
        <f t="shared" si="1"/>
        <v>575</v>
      </c>
      <c r="P11" s="53">
        <f t="shared" si="2"/>
        <v>271</v>
      </c>
      <c r="Q11" s="28">
        <f t="shared" si="3"/>
        <v>47.130434782608695</v>
      </c>
      <c r="R11" s="33" t="str">
        <f t="shared" si="4"/>
        <v>PASS</v>
      </c>
      <c r="S11" s="29">
        <f t="shared" si="5"/>
        <v>100</v>
      </c>
      <c r="T11" s="29" t="str">
        <f t="shared" si="6"/>
        <v xml:space="preserve"> FAIL: 1, ABSENT: 0</v>
      </c>
      <c r="U11" s="133" t="str">
        <f t="shared" si="7"/>
        <v xml:space="preserve">English, </v>
      </c>
      <c r="V11" s="115"/>
      <c r="W11" s="115"/>
      <c r="X11" s="115"/>
    </row>
    <row r="12" spans="1:24" s="104" customFormat="1" ht="15.75" customHeight="1" thickBot="1">
      <c r="A12" s="58">
        <v>6</v>
      </c>
      <c r="B12" s="154">
        <v>307</v>
      </c>
      <c r="C12" s="155" t="s">
        <v>1263</v>
      </c>
      <c r="D12" s="156" t="s">
        <v>1070</v>
      </c>
      <c r="E12" s="157">
        <v>43</v>
      </c>
      <c r="F12" s="157">
        <v>24</v>
      </c>
      <c r="G12" s="169">
        <v>27</v>
      </c>
      <c r="H12" s="169">
        <v>71</v>
      </c>
      <c r="I12" s="195">
        <v>15</v>
      </c>
      <c r="J12" s="200"/>
      <c r="K12" s="189">
        <v>28</v>
      </c>
      <c r="L12" s="206"/>
      <c r="M12" s="24" t="s">
        <v>865</v>
      </c>
      <c r="N12" s="26">
        <f t="shared" si="0"/>
        <v>7</v>
      </c>
      <c r="O12" s="53">
        <f t="shared" si="1"/>
        <v>560</v>
      </c>
      <c r="P12" s="53" t="str">
        <f t="shared" si="2"/>
        <v>-</v>
      </c>
      <c r="Q12" s="28" t="str">
        <f t="shared" si="3"/>
        <v>-</v>
      </c>
      <c r="R12" s="33" t="str">
        <f t="shared" si="4"/>
        <v>FAIL</v>
      </c>
      <c r="S12" s="29">
        <f t="shared" si="5"/>
        <v>400</v>
      </c>
      <c r="T12" s="29" t="str">
        <f t="shared" si="6"/>
        <v xml:space="preserve"> FAIL: 3, ABSENT: 1</v>
      </c>
      <c r="U12" s="133" t="str">
        <f t="shared" si="7"/>
        <v xml:space="preserve">English, Math, Physics, Statistics, Computer, </v>
      </c>
      <c r="V12" s="115"/>
      <c r="W12" s="115"/>
      <c r="X12" s="115"/>
    </row>
    <row r="13" spans="1:24" ht="15.75" customHeight="1" thickBot="1">
      <c r="A13" s="58">
        <v>7</v>
      </c>
      <c r="B13" s="154">
        <v>308</v>
      </c>
      <c r="C13" s="155" t="s">
        <v>1264</v>
      </c>
      <c r="D13" s="156" t="s">
        <v>1070</v>
      </c>
      <c r="E13" s="157" t="s">
        <v>865</v>
      </c>
      <c r="F13" s="157">
        <v>37</v>
      </c>
      <c r="G13" s="168" t="s">
        <v>865</v>
      </c>
      <c r="H13" s="168" t="s">
        <v>865</v>
      </c>
      <c r="I13" s="196">
        <v>34</v>
      </c>
      <c r="J13" s="196" t="s">
        <v>865</v>
      </c>
      <c r="K13" s="207"/>
      <c r="L13" s="206"/>
      <c r="M13" s="24"/>
      <c r="N13" s="26">
        <f t="shared" si="0"/>
        <v>6</v>
      </c>
      <c r="O13" s="53">
        <f t="shared" si="1"/>
        <v>500</v>
      </c>
      <c r="P13" s="53" t="str">
        <f t="shared" si="2"/>
        <v>-</v>
      </c>
      <c r="Q13" s="28" t="str">
        <f t="shared" si="3"/>
        <v>-</v>
      </c>
      <c r="R13" s="33" t="str">
        <f t="shared" si="4"/>
        <v>FAIL</v>
      </c>
      <c r="S13" s="29">
        <f t="shared" si="5"/>
        <v>400</v>
      </c>
      <c r="T13" s="29" t="str">
        <f t="shared" si="6"/>
        <v xml:space="preserve"> FAIL: 1, ABSENT: 4</v>
      </c>
      <c r="U13" s="133" t="str">
        <f t="shared" si="7"/>
        <v xml:space="preserve">Tarjuma,  Islamic Study/Ethics, English, Urdu, </v>
      </c>
      <c r="V13" s="115"/>
      <c r="W13" s="115"/>
      <c r="X13" s="115"/>
    </row>
    <row r="14" spans="1:24" ht="15.75" customHeight="1" thickBot="1">
      <c r="A14" s="58">
        <v>8</v>
      </c>
      <c r="B14" s="154">
        <v>309</v>
      </c>
      <c r="C14" s="155" t="s">
        <v>1265</v>
      </c>
      <c r="D14" s="156" t="s">
        <v>1070</v>
      </c>
      <c r="E14" s="157">
        <v>39</v>
      </c>
      <c r="F14" s="157">
        <v>31</v>
      </c>
      <c r="G14" s="169">
        <v>44</v>
      </c>
      <c r="H14" s="169">
        <v>55</v>
      </c>
      <c r="I14" s="195">
        <v>17</v>
      </c>
      <c r="J14" s="200"/>
      <c r="K14" s="189">
        <v>8</v>
      </c>
      <c r="L14" s="206"/>
      <c r="M14" s="24">
        <v>18</v>
      </c>
      <c r="N14" s="26">
        <f t="shared" si="0"/>
        <v>7</v>
      </c>
      <c r="O14" s="53">
        <f t="shared" si="1"/>
        <v>560</v>
      </c>
      <c r="P14" s="53" t="str">
        <f t="shared" si="2"/>
        <v>-</v>
      </c>
      <c r="Q14" s="28" t="str">
        <f t="shared" si="3"/>
        <v>-</v>
      </c>
      <c r="R14" s="33" t="str">
        <f t="shared" si="4"/>
        <v>FAIL</v>
      </c>
      <c r="S14" s="29">
        <f t="shared" si="5"/>
        <v>500</v>
      </c>
      <c r="T14" s="29" t="str">
        <f t="shared" si="6"/>
        <v xml:space="preserve"> FAIL: 3, ABSENT: 0</v>
      </c>
      <c r="U14" s="133" t="str">
        <f t="shared" si="7"/>
        <v xml:space="preserve">English, Math, Physics, Statistics, Computer, </v>
      </c>
      <c r="V14" s="115"/>
      <c r="W14" s="115"/>
      <c r="X14" s="115"/>
    </row>
    <row r="15" spans="1:24" ht="15.75" customHeight="1" thickBot="1">
      <c r="A15" s="58">
        <v>9</v>
      </c>
      <c r="B15" s="154">
        <v>310</v>
      </c>
      <c r="C15" s="155" t="s">
        <v>1266</v>
      </c>
      <c r="D15" s="156" t="s">
        <v>1070</v>
      </c>
      <c r="E15" s="157">
        <v>39</v>
      </c>
      <c r="F15" s="157" t="s">
        <v>865</v>
      </c>
      <c r="G15" s="168">
        <v>36</v>
      </c>
      <c r="H15" s="168">
        <v>60</v>
      </c>
      <c r="I15" s="196">
        <v>14</v>
      </c>
      <c r="J15" s="196" t="s">
        <v>865</v>
      </c>
      <c r="K15" s="207"/>
      <c r="L15" s="206"/>
      <c r="M15" s="24" t="s">
        <v>865</v>
      </c>
      <c r="N15" s="26">
        <f>COUNTA(E15:M15)</f>
        <v>7</v>
      </c>
      <c r="O15" s="53">
        <f t="shared" si="1"/>
        <v>575</v>
      </c>
      <c r="P15" s="53" t="str">
        <f t="shared" si="2"/>
        <v>-</v>
      </c>
      <c r="Q15" s="28" t="str">
        <f t="shared" si="3"/>
        <v>-</v>
      </c>
      <c r="R15" s="33" t="str">
        <f t="shared" si="4"/>
        <v>FAIL</v>
      </c>
      <c r="S15" s="29">
        <f t="shared" si="5"/>
        <v>500</v>
      </c>
      <c r="T15" s="29" t="str">
        <f t="shared" si="6"/>
        <v xml:space="preserve"> FAIL: 2, ABSENT: 3</v>
      </c>
      <c r="U15" s="133" t="str">
        <f t="shared" si="7"/>
        <v xml:space="preserve">English, Urdu, Physics, Statistics, Computer, </v>
      </c>
      <c r="V15" s="115"/>
      <c r="W15" s="115"/>
      <c r="X15" s="115"/>
    </row>
    <row r="16" spans="1:24" ht="15.75" customHeight="1" thickBot="1">
      <c r="A16" s="58">
        <v>10</v>
      </c>
      <c r="B16" s="154">
        <v>311</v>
      </c>
      <c r="C16" s="155" t="s">
        <v>295</v>
      </c>
      <c r="D16" s="156" t="s">
        <v>1070</v>
      </c>
      <c r="E16" s="157">
        <v>37</v>
      </c>
      <c r="F16" s="157">
        <v>37</v>
      </c>
      <c r="G16" s="169">
        <v>46</v>
      </c>
      <c r="H16" s="169">
        <v>76</v>
      </c>
      <c r="I16" s="195" t="s">
        <v>865</v>
      </c>
      <c r="J16" s="200"/>
      <c r="K16" s="189">
        <v>23</v>
      </c>
      <c r="L16" s="206"/>
      <c r="M16" s="24">
        <v>4</v>
      </c>
      <c r="N16" s="26">
        <f t="shared" ref="N16:N79" si="8">COUNTA(E16:M16)</f>
        <v>7</v>
      </c>
      <c r="O16" s="53">
        <f t="shared" si="1"/>
        <v>560</v>
      </c>
      <c r="P16" s="53" t="str">
        <f t="shared" si="2"/>
        <v>-</v>
      </c>
      <c r="Q16" s="28" t="str">
        <f t="shared" si="3"/>
        <v>-</v>
      </c>
      <c r="R16" s="33" t="str">
        <f t="shared" si="4"/>
        <v>FAIL</v>
      </c>
      <c r="S16" s="29">
        <f t="shared" si="5"/>
        <v>300</v>
      </c>
      <c r="T16" s="29" t="str">
        <f t="shared" si="6"/>
        <v xml:space="preserve"> FAIL: 2, ABSENT: 1</v>
      </c>
      <c r="U16" s="133" t="str">
        <f t="shared" si="7"/>
        <v xml:space="preserve">English, Math, Physics, Statistics, Computer, </v>
      </c>
      <c r="V16" s="115"/>
      <c r="W16" s="115"/>
      <c r="X16" s="115"/>
    </row>
    <row r="17" spans="1:24" s="125" customFormat="1" ht="15.75" customHeight="1" thickBot="1">
      <c r="A17" s="58">
        <v>11</v>
      </c>
      <c r="B17" s="154">
        <v>312</v>
      </c>
      <c r="C17" s="155" t="s">
        <v>1267</v>
      </c>
      <c r="D17" s="156" t="s">
        <v>1070</v>
      </c>
      <c r="E17" s="157" t="s">
        <v>865</v>
      </c>
      <c r="F17" s="157" t="s">
        <v>865</v>
      </c>
      <c r="G17" s="168" t="s">
        <v>865</v>
      </c>
      <c r="H17" s="168" t="s">
        <v>865</v>
      </c>
      <c r="I17" s="196" t="s">
        <v>865</v>
      </c>
      <c r="J17" s="197"/>
      <c r="K17" s="189" t="s">
        <v>865</v>
      </c>
      <c r="L17" s="206"/>
      <c r="M17" s="24" t="s">
        <v>865</v>
      </c>
      <c r="N17" s="26">
        <f t="shared" si="8"/>
        <v>7</v>
      </c>
      <c r="O17" s="53">
        <f t="shared" si="1"/>
        <v>560</v>
      </c>
      <c r="P17" s="53" t="str">
        <f t="shared" si="2"/>
        <v>-</v>
      </c>
      <c r="Q17" s="28" t="str">
        <f t="shared" si="3"/>
        <v>-</v>
      </c>
      <c r="R17" s="33" t="str">
        <f t="shared" si="4"/>
        <v>ABSENT</v>
      </c>
      <c r="S17" s="29">
        <f t="shared" si="5"/>
        <v>600</v>
      </c>
      <c r="T17" s="29" t="str">
        <f t="shared" si="6"/>
        <v xml:space="preserve"> FAIL: 0, ABSENT: 7</v>
      </c>
      <c r="U17" s="133" t="str">
        <f t="shared" si="7"/>
        <v xml:space="preserve">Tarjuma,  Islamic Study/Ethics, English, Math, Physics, Statistics, Computer, </v>
      </c>
      <c r="V17" s="115"/>
      <c r="W17" s="115"/>
      <c r="X17" s="115"/>
    </row>
    <row r="18" spans="1:24" ht="15.75" customHeight="1" thickBot="1">
      <c r="A18" s="58">
        <v>12</v>
      </c>
      <c r="B18" s="154">
        <v>313</v>
      </c>
      <c r="C18" s="155" t="s">
        <v>1268</v>
      </c>
      <c r="D18" s="156" t="s">
        <v>1070</v>
      </c>
      <c r="E18" s="157" t="s">
        <v>865</v>
      </c>
      <c r="F18" s="157" t="s">
        <v>865</v>
      </c>
      <c r="G18" s="169" t="s">
        <v>865</v>
      </c>
      <c r="H18" s="169" t="s">
        <v>865</v>
      </c>
      <c r="I18" s="195" t="s">
        <v>865</v>
      </c>
      <c r="J18" s="200"/>
      <c r="K18" s="208" t="s">
        <v>865</v>
      </c>
      <c r="L18" s="206"/>
      <c r="M18" s="24">
        <v>20</v>
      </c>
      <c r="N18" s="26">
        <f t="shared" si="8"/>
        <v>7</v>
      </c>
      <c r="O18" s="53">
        <f t="shared" si="1"/>
        <v>560</v>
      </c>
      <c r="P18" s="53" t="str">
        <f t="shared" si="2"/>
        <v>-</v>
      </c>
      <c r="Q18" s="28" t="str">
        <f t="shared" si="3"/>
        <v>-</v>
      </c>
      <c r="R18" s="33" t="str">
        <f t="shared" si="4"/>
        <v>FAIL</v>
      </c>
      <c r="S18" s="29">
        <f t="shared" si="5"/>
        <v>600</v>
      </c>
      <c r="T18" s="29" t="str">
        <f t="shared" si="6"/>
        <v xml:space="preserve"> FAIL: 1, ABSENT: 6</v>
      </c>
      <c r="U18" s="133" t="str">
        <f t="shared" si="7"/>
        <v xml:space="preserve">Tarjuma,  Islamic Study/Ethics, English, Math, Physics, Statistics, Computer, </v>
      </c>
      <c r="V18" s="115"/>
      <c r="W18" s="115"/>
      <c r="X18" s="115"/>
    </row>
    <row r="19" spans="1:24" ht="15.75" customHeight="1" thickBot="1">
      <c r="A19" s="58">
        <v>13</v>
      </c>
      <c r="B19" s="154">
        <v>314</v>
      </c>
      <c r="C19" s="155" t="s">
        <v>1269</v>
      </c>
      <c r="D19" s="156" t="s">
        <v>1070</v>
      </c>
      <c r="E19" s="157" t="s">
        <v>865</v>
      </c>
      <c r="F19" s="157" t="s">
        <v>865</v>
      </c>
      <c r="G19" s="168" t="s">
        <v>865</v>
      </c>
      <c r="H19" s="168">
        <v>37</v>
      </c>
      <c r="I19" s="196" t="s">
        <v>865</v>
      </c>
      <c r="J19" s="196" t="s">
        <v>865</v>
      </c>
      <c r="K19" s="207"/>
      <c r="L19" s="206"/>
      <c r="M19" s="24" t="s">
        <v>865</v>
      </c>
      <c r="N19" s="26">
        <f t="shared" si="8"/>
        <v>7</v>
      </c>
      <c r="O19" s="53">
        <f t="shared" si="1"/>
        <v>575</v>
      </c>
      <c r="P19" s="53" t="str">
        <f t="shared" si="2"/>
        <v>-</v>
      </c>
      <c r="Q19" s="28" t="str">
        <f t="shared" si="3"/>
        <v>-</v>
      </c>
      <c r="R19" s="33" t="str">
        <f t="shared" si="4"/>
        <v>FAIL</v>
      </c>
      <c r="S19" s="29">
        <f t="shared" si="5"/>
        <v>600</v>
      </c>
      <c r="T19" s="29" t="str">
        <f t="shared" si="6"/>
        <v xml:space="preserve"> FAIL: 1, ABSENT: 6</v>
      </c>
      <c r="U19" s="133" t="str">
        <f t="shared" si="7"/>
        <v xml:space="preserve">Tarjuma, English, Urdu, Physics, Statistics, Computer, </v>
      </c>
      <c r="V19" s="115"/>
      <c r="W19" s="115"/>
      <c r="X19" s="115"/>
    </row>
    <row r="20" spans="1:24" ht="15.75" customHeight="1" thickBot="1">
      <c r="A20" s="58">
        <v>14</v>
      </c>
      <c r="B20" s="154">
        <v>315</v>
      </c>
      <c r="C20" s="155" t="s">
        <v>1270</v>
      </c>
      <c r="D20" s="156" t="s">
        <v>1070</v>
      </c>
      <c r="E20" s="157">
        <v>47</v>
      </c>
      <c r="F20" s="157">
        <v>48</v>
      </c>
      <c r="G20" s="169">
        <v>73</v>
      </c>
      <c r="H20" s="169">
        <v>62</v>
      </c>
      <c r="I20" s="195" t="s">
        <v>865</v>
      </c>
      <c r="J20" s="200"/>
      <c r="K20" s="189">
        <v>53</v>
      </c>
      <c r="L20" s="206"/>
      <c r="M20" s="24" t="s">
        <v>865</v>
      </c>
      <c r="N20" s="26">
        <f t="shared" si="8"/>
        <v>7</v>
      </c>
      <c r="O20" s="53">
        <f t="shared" si="1"/>
        <v>560</v>
      </c>
      <c r="P20" s="53" t="str">
        <f t="shared" si="2"/>
        <v>-</v>
      </c>
      <c r="Q20" s="28" t="str">
        <f t="shared" si="3"/>
        <v>-</v>
      </c>
      <c r="R20" s="33" t="str">
        <f t="shared" si="4"/>
        <v>FAIL</v>
      </c>
      <c r="S20" s="29">
        <f t="shared" si="5"/>
        <v>200</v>
      </c>
      <c r="T20" s="29" t="str">
        <f t="shared" si="6"/>
        <v xml:space="preserve"> FAIL: 0, ABSENT: 2</v>
      </c>
      <c r="U20" s="133" t="str">
        <f t="shared" si="7"/>
        <v xml:space="preserve">English, Physics, Statistics, Computer, </v>
      </c>
      <c r="V20" s="115"/>
      <c r="W20" s="115"/>
      <c r="X20" s="115"/>
    </row>
    <row r="21" spans="1:24" s="125" customFormat="1" ht="15.75" customHeight="1" thickBot="1">
      <c r="A21" s="58">
        <v>15</v>
      </c>
      <c r="B21" s="154">
        <v>316</v>
      </c>
      <c r="C21" s="155" t="s">
        <v>1271</v>
      </c>
      <c r="D21" s="156" t="s">
        <v>1070</v>
      </c>
      <c r="E21" s="157" t="s">
        <v>865</v>
      </c>
      <c r="F21" s="157" t="s">
        <v>865</v>
      </c>
      <c r="G21" s="168" t="s">
        <v>865</v>
      </c>
      <c r="H21" s="168" t="s">
        <v>865</v>
      </c>
      <c r="I21" s="196" t="s">
        <v>865</v>
      </c>
      <c r="J21" s="197"/>
      <c r="K21" s="207"/>
      <c r="L21" s="158" t="s">
        <v>865</v>
      </c>
      <c r="M21" s="24" t="s">
        <v>865</v>
      </c>
      <c r="N21" s="26">
        <f t="shared" si="8"/>
        <v>7</v>
      </c>
      <c r="O21" s="53">
        <f t="shared" si="1"/>
        <v>560</v>
      </c>
      <c r="P21" s="53" t="str">
        <f t="shared" si="2"/>
        <v>-</v>
      </c>
      <c r="Q21" s="28" t="str">
        <f t="shared" si="3"/>
        <v>-</v>
      </c>
      <c r="R21" s="33" t="str">
        <f t="shared" si="4"/>
        <v>ABSENT</v>
      </c>
      <c r="S21" s="29">
        <f t="shared" si="5"/>
        <v>600</v>
      </c>
      <c r="T21" s="29" t="str">
        <f t="shared" si="6"/>
        <v xml:space="preserve"> FAIL: 0, ABSENT: 7</v>
      </c>
      <c r="U21" s="133" t="str">
        <f t="shared" si="7"/>
        <v xml:space="preserve">Tarjuma,  Islamic Study/Ethics, English, Economics, Physics, Statistics, Computer, </v>
      </c>
      <c r="V21" s="115"/>
      <c r="W21" s="115"/>
      <c r="X21" s="115"/>
    </row>
    <row r="22" spans="1:24" ht="15.75" customHeight="1" thickBot="1">
      <c r="A22" s="58">
        <v>16</v>
      </c>
      <c r="B22" s="154">
        <v>319</v>
      </c>
      <c r="C22" s="155" t="s">
        <v>1272</v>
      </c>
      <c r="D22" s="156" t="s">
        <v>1070</v>
      </c>
      <c r="E22" s="157" t="s">
        <v>865</v>
      </c>
      <c r="F22" s="157" t="s">
        <v>865</v>
      </c>
      <c r="G22" s="169" t="s">
        <v>865</v>
      </c>
      <c r="H22" s="169" t="s">
        <v>865</v>
      </c>
      <c r="I22" s="195" t="s">
        <v>865</v>
      </c>
      <c r="J22" s="200"/>
      <c r="K22" s="208" t="s">
        <v>865</v>
      </c>
      <c r="L22" s="206"/>
      <c r="M22" s="24" t="s">
        <v>865</v>
      </c>
      <c r="N22" s="26">
        <f t="shared" si="8"/>
        <v>7</v>
      </c>
      <c r="O22" s="53">
        <f t="shared" si="1"/>
        <v>560</v>
      </c>
      <c r="P22" s="53" t="str">
        <f t="shared" si="2"/>
        <v>-</v>
      </c>
      <c r="Q22" s="28" t="str">
        <f t="shared" si="3"/>
        <v>-</v>
      </c>
      <c r="R22" s="33" t="str">
        <f t="shared" si="4"/>
        <v>ABSENT</v>
      </c>
      <c r="S22" s="29">
        <f t="shared" si="5"/>
        <v>600</v>
      </c>
      <c r="T22" s="29" t="str">
        <f t="shared" si="6"/>
        <v xml:space="preserve"> FAIL: 0, ABSENT: 7</v>
      </c>
      <c r="U22" s="133" t="str">
        <f t="shared" si="7"/>
        <v xml:space="preserve">Tarjuma,  Islamic Study/Ethics, English, Math, Physics, Statistics, Computer, </v>
      </c>
      <c r="V22" s="115"/>
      <c r="W22" s="115"/>
      <c r="X22" s="115"/>
    </row>
    <row r="23" spans="1:24" s="125" customFormat="1" ht="15.75" customHeight="1" thickBot="1">
      <c r="A23" s="58">
        <v>17</v>
      </c>
      <c r="B23" s="154">
        <v>320</v>
      </c>
      <c r="C23" s="155" t="s">
        <v>399</v>
      </c>
      <c r="D23" s="156" t="s">
        <v>1070</v>
      </c>
      <c r="E23" s="157" t="s">
        <v>865</v>
      </c>
      <c r="F23" s="157" t="s">
        <v>865</v>
      </c>
      <c r="G23" s="168" t="s">
        <v>865</v>
      </c>
      <c r="H23" s="168" t="s">
        <v>865</v>
      </c>
      <c r="I23" s="196" t="s">
        <v>865</v>
      </c>
      <c r="J23" s="197"/>
      <c r="K23" s="189" t="s">
        <v>865</v>
      </c>
      <c r="L23" s="206"/>
      <c r="M23" s="107"/>
      <c r="N23" s="26">
        <f t="shared" si="8"/>
        <v>6</v>
      </c>
      <c r="O23" s="53">
        <f t="shared" si="1"/>
        <v>485</v>
      </c>
      <c r="P23" s="108" t="str">
        <f t="shared" si="2"/>
        <v>-</v>
      </c>
      <c r="Q23" s="109" t="str">
        <f t="shared" si="3"/>
        <v>-</v>
      </c>
      <c r="R23" s="33" t="str">
        <f t="shared" si="4"/>
        <v>ABSENT</v>
      </c>
      <c r="S23" s="29">
        <f t="shared" si="5"/>
        <v>500</v>
      </c>
      <c r="T23" s="29" t="str">
        <f t="shared" si="6"/>
        <v xml:space="preserve"> FAIL: 0, ABSENT: 6</v>
      </c>
      <c r="U23" s="133" t="str">
        <f t="shared" si="7"/>
        <v xml:space="preserve">Tarjuma,  Islamic Study/Ethics, English, Math, </v>
      </c>
      <c r="V23" s="115"/>
      <c r="W23" s="115"/>
      <c r="X23" s="115"/>
    </row>
    <row r="24" spans="1:24" ht="15.75" customHeight="1" thickBot="1">
      <c r="A24" s="58">
        <v>18</v>
      </c>
      <c r="B24" s="154">
        <v>321</v>
      </c>
      <c r="C24" s="155" t="s">
        <v>1273</v>
      </c>
      <c r="D24" s="156" t="s">
        <v>1070</v>
      </c>
      <c r="E24" s="157">
        <v>40</v>
      </c>
      <c r="F24" s="157">
        <v>29</v>
      </c>
      <c r="G24" s="169" t="s">
        <v>865</v>
      </c>
      <c r="H24" s="169">
        <v>51</v>
      </c>
      <c r="I24" s="195" t="s">
        <v>865</v>
      </c>
      <c r="J24" s="200"/>
      <c r="K24" s="189">
        <v>8</v>
      </c>
      <c r="L24" s="206"/>
      <c r="M24" s="106" t="s">
        <v>865</v>
      </c>
      <c r="N24" s="26">
        <f t="shared" si="8"/>
        <v>7</v>
      </c>
      <c r="O24" s="53">
        <f t="shared" si="1"/>
        <v>560</v>
      </c>
      <c r="P24" s="108" t="str">
        <f t="shared" si="2"/>
        <v>-</v>
      </c>
      <c r="Q24" s="109" t="str">
        <f t="shared" ref="Q24:Q74" si="9">IF(ISNUMBER(P24), P24/O24*100, "-")</f>
        <v>-</v>
      </c>
      <c r="R24" s="33" t="str">
        <f t="shared" si="4"/>
        <v>FAIL</v>
      </c>
      <c r="S24" s="29">
        <f t="shared" si="5"/>
        <v>400</v>
      </c>
      <c r="T24" s="29" t="str">
        <f t="shared" si="6"/>
        <v xml:space="preserve"> FAIL: 1, ABSENT: 3</v>
      </c>
      <c r="U24" s="133" t="str">
        <f t="shared" si="7"/>
        <v xml:space="preserve">Tarjuma, English, Math, Physics, Statistics, Computer, </v>
      </c>
      <c r="V24" s="115"/>
      <c r="W24" s="115"/>
      <c r="X24" s="115"/>
    </row>
    <row r="25" spans="1:24" s="111" customFormat="1" ht="15.75" customHeight="1" thickBot="1">
      <c r="A25" s="58">
        <v>19</v>
      </c>
      <c r="B25" s="154">
        <v>322</v>
      </c>
      <c r="C25" s="155" t="s">
        <v>1274</v>
      </c>
      <c r="D25" s="156" t="s">
        <v>1070</v>
      </c>
      <c r="E25" s="157">
        <v>25</v>
      </c>
      <c r="F25" s="157" t="s">
        <v>865</v>
      </c>
      <c r="G25" s="168" t="s">
        <v>865</v>
      </c>
      <c r="H25" s="168" t="s">
        <v>865</v>
      </c>
      <c r="I25" s="197" t="s">
        <v>865</v>
      </c>
      <c r="J25" s="197"/>
      <c r="K25" s="208" t="s">
        <v>865</v>
      </c>
      <c r="L25" s="206"/>
      <c r="M25" s="24" t="s">
        <v>865</v>
      </c>
      <c r="N25" s="26">
        <f t="shared" si="8"/>
        <v>7</v>
      </c>
      <c r="O25" s="53">
        <f t="shared" si="1"/>
        <v>560</v>
      </c>
      <c r="P25" s="53" t="str">
        <f t="shared" si="2"/>
        <v>-</v>
      </c>
      <c r="Q25" s="28" t="str">
        <f t="shared" si="9"/>
        <v>-</v>
      </c>
      <c r="R25" s="33" t="str">
        <f t="shared" si="4"/>
        <v>ABSENT</v>
      </c>
      <c r="S25" s="29">
        <f t="shared" si="5"/>
        <v>600</v>
      </c>
      <c r="T25" s="29" t="str">
        <f t="shared" si="6"/>
        <v xml:space="preserve"> FAIL: 0, ABSENT: 6</v>
      </c>
      <c r="U25" s="133" t="str">
        <f t="shared" si="7"/>
        <v xml:space="preserve">Tarjuma,  Islamic Study/Ethics, English, Math, Physics, Statistics, Computer, </v>
      </c>
      <c r="V25" s="115"/>
      <c r="W25" s="115"/>
      <c r="X25" s="115"/>
    </row>
    <row r="26" spans="1:24" ht="15.75" customHeight="1" thickBot="1">
      <c r="A26" s="58">
        <v>20</v>
      </c>
      <c r="B26" s="154">
        <v>325</v>
      </c>
      <c r="C26" s="155" t="s">
        <v>1275</v>
      </c>
      <c r="D26" s="156" t="s">
        <v>1070</v>
      </c>
      <c r="E26" s="157" t="s">
        <v>865</v>
      </c>
      <c r="F26" s="157" t="s">
        <v>865</v>
      </c>
      <c r="G26" s="169" t="s">
        <v>865</v>
      </c>
      <c r="H26" s="169" t="s">
        <v>865</v>
      </c>
      <c r="I26" s="195" t="s">
        <v>865</v>
      </c>
      <c r="J26" s="201" t="s">
        <v>865</v>
      </c>
      <c r="K26" s="207"/>
      <c r="L26" s="206"/>
      <c r="M26" s="24" t="s">
        <v>865</v>
      </c>
      <c r="N26" s="26">
        <f t="shared" si="8"/>
        <v>7</v>
      </c>
      <c r="O26" s="53">
        <f t="shared" si="1"/>
        <v>575</v>
      </c>
      <c r="P26" s="53" t="str">
        <f t="shared" si="2"/>
        <v>-</v>
      </c>
      <c r="Q26" s="28" t="str">
        <f t="shared" si="9"/>
        <v>-</v>
      </c>
      <c r="R26" s="33" t="str">
        <f t="shared" si="4"/>
        <v>ABSENT</v>
      </c>
      <c r="S26" s="29">
        <f t="shared" si="5"/>
        <v>600</v>
      </c>
      <c r="T26" s="29" t="str">
        <f t="shared" si="6"/>
        <v xml:space="preserve"> FAIL: 0, ABSENT: 7</v>
      </c>
      <c r="U26" s="133" t="str">
        <f t="shared" si="7"/>
        <v xml:space="preserve">Tarjuma,  Islamic Study/Ethics, English, Urdu, Physics, Statistics, Computer, </v>
      </c>
      <c r="V26" s="115"/>
      <c r="W26" s="115"/>
      <c r="X26" s="115"/>
    </row>
    <row r="27" spans="1:24" s="104" customFormat="1" ht="15.75" customHeight="1" thickBot="1">
      <c r="A27" s="58">
        <v>21</v>
      </c>
      <c r="B27" s="170">
        <v>371</v>
      </c>
      <c r="C27" s="171" t="s">
        <v>1069</v>
      </c>
      <c r="D27" s="171" t="s">
        <v>1070</v>
      </c>
      <c r="E27" s="172" t="s">
        <v>865</v>
      </c>
      <c r="F27" s="151" t="s">
        <v>865</v>
      </c>
      <c r="G27" s="173" t="s">
        <v>865</v>
      </c>
      <c r="H27" s="173" t="s">
        <v>865</v>
      </c>
      <c r="I27" s="198" t="s">
        <v>865</v>
      </c>
      <c r="J27" s="202"/>
      <c r="K27" s="188" t="s">
        <v>865</v>
      </c>
      <c r="L27" s="205"/>
      <c r="M27" s="151" t="s">
        <v>865</v>
      </c>
      <c r="N27" s="26">
        <f t="shared" si="8"/>
        <v>7</v>
      </c>
      <c r="O27" s="53">
        <f t="shared" si="1"/>
        <v>560</v>
      </c>
      <c r="P27" s="53" t="str">
        <f t="shared" si="2"/>
        <v>-</v>
      </c>
      <c r="Q27" s="28" t="str">
        <f t="shared" si="9"/>
        <v>-</v>
      </c>
      <c r="R27" s="33" t="str">
        <f t="shared" si="4"/>
        <v>ABSENT</v>
      </c>
      <c r="S27" s="29">
        <f t="shared" si="5"/>
        <v>600</v>
      </c>
      <c r="T27" s="29" t="str">
        <f t="shared" si="6"/>
        <v xml:space="preserve"> FAIL: 0, ABSENT: 7</v>
      </c>
      <c r="U27" s="133" t="str">
        <f t="shared" si="7"/>
        <v xml:space="preserve">Tarjuma,  Islamic Study/Ethics, English, Math, Physics, Statistics, Computer, </v>
      </c>
      <c r="V27" s="115"/>
      <c r="W27" s="115"/>
      <c r="X27" s="115"/>
    </row>
    <row r="28" spans="1:24" ht="15.75" customHeight="1" thickBot="1">
      <c r="A28" s="58">
        <v>22</v>
      </c>
      <c r="B28" s="174">
        <v>372</v>
      </c>
      <c r="C28" s="175" t="s">
        <v>1071</v>
      </c>
      <c r="D28" s="175" t="s">
        <v>1070</v>
      </c>
      <c r="E28" s="176">
        <v>38</v>
      </c>
      <c r="F28" s="157">
        <v>30</v>
      </c>
      <c r="G28" s="168" t="s">
        <v>865</v>
      </c>
      <c r="H28" s="168" t="s">
        <v>865</v>
      </c>
      <c r="I28" s="196">
        <v>19</v>
      </c>
      <c r="J28" s="196">
        <v>29</v>
      </c>
      <c r="K28" s="207"/>
      <c r="L28" s="206"/>
      <c r="M28" s="158">
        <v>10</v>
      </c>
      <c r="N28" s="26">
        <f t="shared" si="8"/>
        <v>7</v>
      </c>
      <c r="O28" s="53">
        <f t="shared" si="1"/>
        <v>575</v>
      </c>
      <c r="P28" s="53" t="str">
        <f t="shared" si="2"/>
        <v>-</v>
      </c>
      <c r="Q28" s="28" t="str">
        <f t="shared" si="9"/>
        <v>-</v>
      </c>
      <c r="R28" s="33" t="str">
        <f t="shared" si="4"/>
        <v>FAIL</v>
      </c>
      <c r="S28" s="29">
        <f t="shared" si="5"/>
        <v>500</v>
      </c>
      <c r="T28" s="29" t="str">
        <f t="shared" si="6"/>
        <v xml:space="preserve"> FAIL: 3, ABSENT: 2</v>
      </c>
      <c r="U28" s="133" t="str">
        <f t="shared" si="7"/>
        <v xml:space="preserve">Tarjuma,  Islamic Study/Ethics, English, Urdu, Physics, Statistics, Computer, </v>
      </c>
      <c r="V28" s="115"/>
      <c r="W28" s="115"/>
      <c r="X28" s="115"/>
    </row>
    <row r="29" spans="1:24" ht="15.75" customHeight="1" thickBot="1">
      <c r="A29" s="58">
        <v>23</v>
      </c>
      <c r="B29" s="177">
        <v>374</v>
      </c>
      <c r="C29" s="178" t="s">
        <v>1072</v>
      </c>
      <c r="D29" s="178" t="s">
        <v>1070</v>
      </c>
      <c r="E29" s="179" t="s">
        <v>865</v>
      </c>
      <c r="F29" s="157" t="s">
        <v>865</v>
      </c>
      <c r="G29" s="169" t="s">
        <v>865</v>
      </c>
      <c r="H29" s="169" t="s">
        <v>865</v>
      </c>
      <c r="I29" s="195" t="s">
        <v>865</v>
      </c>
      <c r="J29" s="195" t="s">
        <v>865</v>
      </c>
      <c r="K29" s="207"/>
      <c r="L29" s="206"/>
      <c r="M29" s="157" t="s">
        <v>865</v>
      </c>
      <c r="N29" s="26">
        <f t="shared" si="8"/>
        <v>7</v>
      </c>
      <c r="O29" s="53">
        <f t="shared" si="1"/>
        <v>575</v>
      </c>
      <c r="P29" s="53" t="str">
        <f t="shared" si="2"/>
        <v>-</v>
      </c>
      <c r="Q29" s="28" t="str">
        <f t="shared" si="9"/>
        <v>-</v>
      </c>
      <c r="R29" s="33" t="str">
        <f t="shared" si="4"/>
        <v>ABSENT</v>
      </c>
      <c r="S29" s="29">
        <f t="shared" si="5"/>
        <v>600</v>
      </c>
      <c r="T29" s="29" t="str">
        <f t="shared" si="6"/>
        <v xml:space="preserve"> FAIL: 0, ABSENT: 7</v>
      </c>
      <c r="U29" s="133" t="str">
        <f t="shared" si="7"/>
        <v xml:space="preserve">Tarjuma,  Islamic Study/Ethics, English, Urdu, Physics, Statistics, Computer, </v>
      </c>
      <c r="V29" s="115"/>
      <c r="W29" s="115"/>
      <c r="X29" s="115"/>
    </row>
    <row r="30" spans="1:24" ht="15.75" customHeight="1" thickBot="1">
      <c r="A30" s="58">
        <v>24</v>
      </c>
      <c r="B30" s="174">
        <v>375</v>
      </c>
      <c r="C30" s="175" t="s">
        <v>1073</v>
      </c>
      <c r="D30" s="175" t="s">
        <v>1070</v>
      </c>
      <c r="E30" s="176">
        <v>49</v>
      </c>
      <c r="F30" s="157">
        <v>45</v>
      </c>
      <c r="G30" s="168">
        <v>71</v>
      </c>
      <c r="H30" s="168">
        <v>76</v>
      </c>
      <c r="I30" s="196">
        <v>59</v>
      </c>
      <c r="J30" s="197"/>
      <c r="K30" s="189">
        <v>40</v>
      </c>
      <c r="L30" s="206"/>
      <c r="M30" s="158">
        <v>50</v>
      </c>
      <c r="N30" s="26">
        <f t="shared" si="8"/>
        <v>7</v>
      </c>
      <c r="O30" s="53">
        <f t="shared" si="1"/>
        <v>560</v>
      </c>
      <c r="P30" s="53">
        <f t="shared" si="2"/>
        <v>341</v>
      </c>
      <c r="Q30" s="28">
        <f t="shared" si="9"/>
        <v>60.892857142857139</v>
      </c>
      <c r="R30" s="33" t="str">
        <f t="shared" si="4"/>
        <v>PASS</v>
      </c>
      <c r="S30" s="29">
        <f t="shared" si="5"/>
        <v>0</v>
      </c>
      <c r="T30" s="29" t="str">
        <f t="shared" si="6"/>
        <v>PASS</v>
      </c>
      <c r="U30" s="133" t="str">
        <f t="shared" si="7"/>
        <v/>
      </c>
      <c r="V30" s="115"/>
      <c r="W30" s="115"/>
      <c r="X30" s="115"/>
    </row>
    <row r="31" spans="1:24" ht="15.75" customHeight="1" thickBot="1">
      <c r="A31" s="58">
        <v>25</v>
      </c>
      <c r="B31" s="177">
        <v>376</v>
      </c>
      <c r="C31" s="178" t="s">
        <v>1074</v>
      </c>
      <c r="D31" s="178" t="s">
        <v>1070</v>
      </c>
      <c r="E31" s="179" t="s">
        <v>865</v>
      </c>
      <c r="F31" s="157" t="s">
        <v>865</v>
      </c>
      <c r="G31" s="169" t="s">
        <v>865</v>
      </c>
      <c r="H31" s="169" t="s">
        <v>865</v>
      </c>
      <c r="I31" s="195" t="s">
        <v>865</v>
      </c>
      <c r="J31" s="195" t="s">
        <v>865</v>
      </c>
      <c r="K31" s="207"/>
      <c r="L31" s="206"/>
      <c r="M31" s="157" t="s">
        <v>865</v>
      </c>
      <c r="N31" s="26">
        <f t="shared" si="8"/>
        <v>7</v>
      </c>
      <c r="O31" s="53">
        <f t="shared" si="1"/>
        <v>575</v>
      </c>
      <c r="P31" s="53" t="str">
        <f t="shared" si="2"/>
        <v>-</v>
      </c>
      <c r="Q31" s="28" t="str">
        <f t="shared" si="9"/>
        <v>-</v>
      </c>
      <c r="R31" s="33" t="str">
        <f t="shared" si="4"/>
        <v>ABSENT</v>
      </c>
      <c r="S31" s="29">
        <f t="shared" si="5"/>
        <v>600</v>
      </c>
      <c r="T31" s="29" t="str">
        <f t="shared" si="6"/>
        <v xml:space="preserve"> FAIL: 0, ABSENT: 7</v>
      </c>
      <c r="U31" s="133" t="str">
        <f t="shared" si="7"/>
        <v xml:space="preserve">Tarjuma,  Islamic Study/Ethics, English, Urdu, Physics, Statistics, Computer, </v>
      </c>
      <c r="V31" s="115"/>
      <c r="W31" s="115"/>
      <c r="X31" s="115"/>
    </row>
    <row r="32" spans="1:24" ht="15.75" customHeight="1" thickBot="1">
      <c r="A32" s="58">
        <v>26</v>
      </c>
      <c r="B32" s="174">
        <v>378</v>
      </c>
      <c r="C32" s="175" t="s">
        <v>1075</v>
      </c>
      <c r="D32" s="175" t="s">
        <v>1070</v>
      </c>
      <c r="E32" s="176">
        <v>42</v>
      </c>
      <c r="F32" s="157">
        <v>31</v>
      </c>
      <c r="G32" s="168">
        <v>55</v>
      </c>
      <c r="H32" s="168">
        <v>80</v>
      </c>
      <c r="I32" s="196" t="s">
        <v>865</v>
      </c>
      <c r="J32" s="197"/>
      <c r="K32" s="189">
        <v>35</v>
      </c>
      <c r="L32" s="206"/>
      <c r="M32" s="158">
        <v>9</v>
      </c>
      <c r="N32" s="26">
        <f t="shared" si="8"/>
        <v>7</v>
      </c>
      <c r="O32" s="53">
        <f t="shared" si="1"/>
        <v>560</v>
      </c>
      <c r="P32" s="53" t="str">
        <f t="shared" si="2"/>
        <v>-</v>
      </c>
      <c r="Q32" s="28" t="str">
        <f t="shared" si="9"/>
        <v>-</v>
      </c>
      <c r="R32" s="33" t="str">
        <f t="shared" si="4"/>
        <v>FAIL</v>
      </c>
      <c r="S32" s="29">
        <f t="shared" si="5"/>
        <v>200</v>
      </c>
      <c r="T32" s="29" t="str">
        <f t="shared" si="6"/>
        <v xml:space="preserve"> FAIL: 1, ABSENT: 1</v>
      </c>
      <c r="U32" s="133" t="str">
        <f t="shared" si="7"/>
        <v xml:space="preserve">English, Physics, Statistics, Computer, </v>
      </c>
      <c r="V32" s="115"/>
      <c r="W32" s="115"/>
      <c r="X32" s="115"/>
    </row>
    <row r="33" spans="1:24" ht="15.75" customHeight="1" thickBot="1">
      <c r="A33" s="58">
        <v>27</v>
      </c>
      <c r="B33" s="177">
        <v>379</v>
      </c>
      <c r="C33" s="178" t="s">
        <v>1076</v>
      </c>
      <c r="D33" s="178" t="s">
        <v>1070</v>
      </c>
      <c r="E33" s="179" t="s">
        <v>865</v>
      </c>
      <c r="F33" s="157" t="s">
        <v>865</v>
      </c>
      <c r="G33" s="169">
        <v>45</v>
      </c>
      <c r="H33" s="169">
        <v>50</v>
      </c>
      <c r="I33" s="195">
        <v>16</v>
      </c>
      <c r="J33" s="195">
        <v>31</v>
      </c>
      <c r="K33" s="207"/>
      <c r="L33" s="206"/>
      <c r="M33" s="158">
        <v>24</v>
      </c>
      <c r="N33" s="26">
        <f t="shared" si="8"/>
        <v>7</v>
      </c>
      <c r="O33" s="53">
        <f t="shared" ref="O33:O96" si="10">SUMPRODUCT($E$6:$M$6*(LEN(E33:M33)&gt;0))</f>
        <v>575</v>
      </c>
      <c r="P33" s="53" t="str">
        <f t="shared" ref="P33:P64" si="11">IF(R33="PASS", SUMIF(F33:M33,"&gt;0"), "-")</f>
        <v>-</v>
      </c>
      <c r="Q33" s="28" t="str">
        <f t="shared" si="9"/>
        <v>-</v>
      </c>
      <c r="R33" s="33" t="str">
        <f t="shared" si="4"/>
        <v>FAIL</v>
      </c>
      <c r="S33" s="29">
        <f t="shared" si="5"/>
        <v>400</v>
      </c>
      <c r="T33" s="29" t="str">
        <f t="shared" si="6"/>
        <v xml:space="preserve"> FAIL: 3, ABSENT: 2</v>
      </c>
      <c r="U33" s="133" t="str">
        <f t="shared" si="7"/>
        <v xml:space="preserve">English, Urdu, Physics, Statistics, Computer, </v>
      </c>
      <c r="V33" s="115"/>
      <c r="W33" s="115"/>
      <c r="X33" s="115"/>
    </row>
    <row r="34" spans="1:24" ht="15.75" customHeight="1" thickBot="1">
      <c r="A34" s="58">
        <v>28</v>
      </c>
      <c r="B34" s="174">
        <v>380</v>
      </c>
      <c r="C34" s="175" t="s">
        <v>1077</v>
      </c>
      <c r="D34" s="175" t="s">
        <v>1070</v>
      </c>
      <c r="E34" s="176" t="s">
        <v>865</v>
      </c>
      <c r="F34" s="157">
        <v>32</v>
      </c>
      <c r="G34" s="168">
        <v>88</v>
      </c>
      <c r="H34" s="168">
        <v>66</v>
      </c>
      <c r="I34" s="196" t="s">
        <v>865</v>
      </c>
      <c r="J34" s="197"/>
      <c r="K34" s="189">
        <v>34</v>
      </c>
      <c r="L34" s="206"/>
      <c r="M34" s="158">
        <v>48</v>
      </c>
      <c r="N34" s="26">
        <f t="shared" si="8"/>
        <v>7</v>
      </c>
      <c r="O34" s="53">
        <f t="shared" si="10"/>
        <v>560</v>
      </c>
      <c r="P34" s="53">
        <f t="shared" si="11"/>
        <v>268</v>
      </c>
      <c r="Q34" s="28">
        <f t="shared" si="9"/>
        <v>47.857142857142861</v>
      </c>
      <c r="R34" s="33" t="str">
        <f t="shared" si="4"/>
        <v>PASS</v>
      </c>
      <c r="S34" s="29">
        <f t="shared" si="5"/>
        <v>100</v>
      </c>
      <c r="T34" s="29" t="str">
        <f t="shared" si="6"/>
        <v xml:space="preserve"> FAIL: 0, ABSENT: 2</v>
      </c>
      <c r="U34" s="133" t="str">
        <f t="shared" si="7"/>
        <v xml:space="preserve">English, </v>
      </c>
      <c r="V34" s="115"/>
      <c r="W34" s="115"/>
      <c r="X34" s="115"/>
    </row>
    <row r="35" spans="1:24" ht="15.75" customHeight="1" thickBot="1">
      <c r="A35" s="58">
        <v>29</v>
      </c>
      <c r="B35" s="177">
        <v>381</v>
      </c>
      <c r="C35" s="178" t="s">
        <v>1078</v>
      </c>
      <c r="D35" s="178" t="s">
        <v>1070</v>
      </c>
      <c r="E35" s="179" t="s">
        <v>865</v>
      </c>
      <c r="F35" s="157" t="s">
        <v>865</v>
      </c>
      <c r="G35" s="169" t="s">
        <v>865</v>
      </c>
      <c r="H35" s="169" t="s">
        <v>865</v>
      </c>
      <c r="I35" s="195" t="s">
        <v>865</v>
      </c>
      <c r="J35" s="200"/>
      <c r="K35" s="189" t="s">
        <v>865</v>
      </c>
      <c r="L35" s="206"/>
      <c r="M35" s="157" t="s">
        <v>865</v>
      </c>
      <c r="N35" s="26">
        <f t="shared" si="8"/>
        <v>7</v>
      </c>
      <c r="O35" s="53">
        <f t="shared" si="10"/>
        <v>560</v>
      </c>
      <c r="P35" s="53" t="str">
        <f t="shared" si="11"/>
        <v>-</v>
      </c>
      <c r="Q35" s="28" t="str">
        <f t="shared" si="9"/>
        <v>-</v>
      </c>
      <c r="R35" s="33" t="str">
        <f t="shared" si="4"/>
        <v>ABSENT</v>
      </c>
      <c r="S35" s="29">
        <f t="shared" si="5"/>
        <v>600</v>
      </c>
      <c r="T35" s="29" t="str">
        <f t="shared" si="6"/>
        <v xml:space="preserve"> FAIL: 0, ABSENT: 7</v>
      </c>
      <c r="U35" s="133" t="str">
        <f t="shared" si="7"/>
        <v xml:space="preserve">Tarjuma,  Islamic Study/Ethics, English, Math, Physics, Statistics, Computer, </v>
      </c>
      <c r="V35" s="115"/>
      <c r="W35" s="115"/>
      <c r="X35" s="115"/>
    </row>
    <row r="36" spans="1:24" ht="15.75" customHeight="1" thickBot="1">
      <c r="A36" s="58">
        <v>30</v>
      </c>
      <c r="B36" s="174">
        <v>382</v>
      </c>
      <c r="C36" s="175" t="s">
        <v>1079</v>
      </c>
      <c r="D36" s="175" t="s">
        <v>1070</v>
      </c>
      <c r="E36" s="176">
        <v>48</v>
      </c>
      <c r="F36" s="157">
        <v>31</v>
      </c>
      <c r="G36" s="168">
        <v>80</v>
      </c>
      <c r="H36" s="168">
        <v>67</v>
      </c>
      <c r="I36" s="196">
        <v>37</v>
      </c>
      <c r="J36" s="197"/>
      <c r="K36" s="189">
        <v>29</v>
      </c>
      <c r="L36" s="206"/>
      <c r="M36" s="158">
        <v>27</v>
      </c>
      <c r="N36" s="26">
        <f t="shared" si="8"/>
        <v>7</v>
      </c>
      <c r="O36" s="53">
        <f t="shared" si="10"/>
        <v>560</v>
      </c>
      <c r="P36" s="53" t="str">
        <f t="shared" si="11"/>
        <v>-</v>
      </c>
      <c r="Q36" s="28" t="str">
        <f t="shared" si="9"/>
        <v>-</v>
      </c>
      <c r="R36" s="33" t="str">
        <f t="shared" si="4"/>
        <v>FAIL</v>
      </c>
      <c r="S36" s="29">
        <f t="shared" si="5"/>
        <v>500</v>
      </c>
      <c r="T36" s="29" t="str">
        <f t="shared" si="6"/>
        <v xml:space="preserve"> FAIL: 3, ABSENT: 0</v>
      </c>
      <c r="U36" s="133" t="str">
        <f t="shared" si="7"/>
        <v xml:space="preserve">English, Math, Physics, Statistics, Computer, </v>
      </c>
      <c r="V36" s="115"/>
      <c r="W36" s="115"/>
      <c r="X36" s="115"/>
    </row>
    <row r="37" spans="1:24" ht="15.75" customHeight="1" thickBot="1">
      <c r="A37" s="58">
        <v>31</v>
      </c>
      <c r="B37" s="177">
        <v>383</v>
      </c>
      <c r="C37" s="178" t="s">
        <v>1080</v>
      </c>
      <c r="D37" s="178" t="s">
        <v>1070</v>
      </c>
      <c r="E37" s="179">
        <v>47</v>
      </c>
      <c r="F37" s="157">
        <v>40</v>
      </c>
      <c r="G37" s="169" t="s">
        <v>865</v>
      </c>
      <c r="H37" s="169">
        <v>74</v>
      </c>
      <c r="I37" s="195">
        <v>47</v>
      </c>
      <c r="J37" s="195">
        <v>40</v>
      </c>
      <c r="K37" s="207"/>
      <c r="L37" s="206"/>
      <c r="M37" s="158">
        <v>47</v>
      </c>
      <c r="N37" s="26">
        <f t="shared" si="8"/>
        <v>7</v>
      </c>
      <c r="O37" s="53">
        <f t="shared" si="10"/>
        <v>575</v>
      </c>
      <c r="P37" s="53">
        <f t="shared" si="11"/>
        <v>248</v>
      </c>
      <c r="Q37" s="28">
        <f t="shared" si="9"/>
        <v>43.130434782608695</v>
      </c>
      <c r="R37" s="33" t="str">
        <f t="shared" si="4"/>
        <v>PASS</v>
      </c>
      <c r="S37" s="29">
        <f t="shared" si="5"/>
        <v>100</v>
      </c>
      <c r="T37" s="29" t="str">
        <f t="shared" si="6"/>
        <v xml:space="preserve"> FAIL: 0, ABSENT: 1</v>
      </c>
      <c r="U37" s="133" t="str">
        <f t="shared" si="7"/>
        <v xml:space="preserve">Tarjuma, </v>
      </c>
      <c r="V37" s="115"/>
      <c r="W37" s="115"/>
      <c r="X37" s="115"/>
    </row>
    <row r="38" spans="1:24" ht="15.75" customHeight="1" thickBot="1">
      <c r="A38" s="58">
        <v>32</v>
      </c>
      <c r="B38" s="174">
        <v>384</v>
      </c>
      <c r="C38" s="175" t="s">
        <v>1081</v>
      </c>
      <c r="D38" s="175" t="s">
        <v>1070</v>
      </c>
      <c r="E38" s="176" t="s">
        <v>865</v>
      </c>
      <c r="F38" s="157" t="s">
        <v>865</v>
      </c>
      <c r="G38" s="168" t="s">
        <v>865</v>
      </c>
      <c r="H38" s="168" t="s">
        <v>865</v>
      </c>
      <c r="I38" s="196" t="s">
        <v>865</v>
      </c>
      <c r="J38" s="197"/>
      <c r="K38" s="189" t="s">
        <v>865</v>
      </c>
      <c r="L38" s="206"/>
      <c r="M38" s="157" t="s">
        <v>865</v>
      </c>
      <c r="N38" s="26">
        <f t="shared" si="8"/>
        <v>7</v>
      </c>
      <c r="O38" s="53">
        <f t="shared" si="10"/>
        <v>560</v>
      </c>
      <c r="P38" s="53" t="str">
        <f t="shared" si="11"/>
        <v>-</v>
      </c>
      <c r="Q38" s="28" t="str">
        <f t="shared" si="9"/>
        <v>-</v>
      </c>
      <c r="R38" s="33" t="str">
        <f t="shared" si="4"/>
        <v>ABSENT</v>
      </c>
      <c r="S38" s="29">
        <f t="shared" si="5"/>
        <v>600</v>
      </c>
      <c r="T38" s="29" t="str">
        <f t="shared" si="6"/>
        <v xml:space="preserve"> FAIL: 0, ABSENT: 7</v>
      </c>
      <c r="U38" s="133" t="str">
        <f t="shared" si="7"/>
        <v xml:space="preserve">Tarjuma,  Islamic Study/Ethics, English, Math, Physics, Statistics, Computer, </v>
      </c>
      <c r="V38" s="115"/>
      <c r="W38" s="115"/>
      <c r="X38" s="115"/>
    </row>
    <row r="39" spans="1:24" ht="15.75" customHeight="1" thickBot="1">
      <c r="A39" s="58">
        <v>33</v>
      </c>
      <c r="B39" s="177">
        <v>386</v>
      </c>
      <c r="C39" s="178" t="s">
        <v>1082</v>
      </c>
      <c r="D39" s="178" t="s">
        <v>1070</v>
      </c>
      <c r="E39" s="179">
        <v>45</v>
      </c>
      <c r="F39" s="157">
        <v>44</v>
      </c>
      <c r="G39" s="169">
        <v>34</v>
      </c>
      <c r="H39" s="169">
        <v>73</v>
      </c>
      <c r="I39" s="195">
        <v>82</v>
      </c>
      <c r="J39" s="200"/>
      <c r="K39" s="189">
        <v>31</v>
      </c>
      <c r="L39" s="206"/>
      <c r="M39" s="158">
        <v>40</v>
      </c>
      <c r="N39" s="26">
        <f t="shared" si="8"/>
        <v>7</v>
      </c>
      <c r="O39" s="53">
        <f t="shared" si="10"/>
        <v>560</v>
      </c>
      <c r="P39" s="53" t="str">
        <f t="shared" si="11"/>
        <v>-</v>
      </c>
      <c r="Q39" s="28" t="str">
        <f t="shared" si="9"/>
        <v>-</v>
      </c>
      <c r="R39" s="33" t="str">
        <f t="shared" si="4"/>
        <v>FAIL</v>
      </c>
      <c r="S39" s="29">
        <f t="shared" si="5"/>
        <v>200</v>
      </c>
      <c r="T39" s="29" t="str">
        <f t="shared" si="6"/>
        <v xml:space="preserve"> FAIL: 2, ABSENT: 0</v>
      </c>
      <c r="U39" s="133" t="str">
        <f t="shared" si="7"/>
        <v xml:space="preserve">Math, </v>
      </c>
      <c r="V39" s="115"/>
      <c r="W39" s="115"/>
      <c r="X39" s="115"/>
    </row>
    <row r="40" spans="1:24" ht="15.75" customHeight="1" thickBot="1">
      <c r="A40" s="58">
        <v>34</v>
      </c>
      <c r="B40" s="174">
        <v>388</v>
      </c>
      <c r="C40" s="175" t="s">
        <v>598</v>
      </c>
      <c r="D40" s="175" t="s">
        <v>1070</v>
      </c>
      <c r="E40" s="176">
        <v>29</v>
      </c>
      <c r="F40" s="157">
        <v>34</v>
      </c>
      <c r="G40" s="168">
        <v>16</v>
      </c>
      <c r="H40" s="168">
        <v>52</v>
      </c>
      <c r="I40" s="196">
        <v>4</v>
      </c>
      <c r="J40" s="197"/>
      <c r="K40" s="189">
        <v>8</v>
      </c>
      <c r="L40" s="206"/>
      <c r="M40" s="158">
        <v>39</v>
      </c>
      <c r="N40" s="26">
        <f t="shared" si="8"/>
        <v>7</v>
      </c>
      <c r="O40" s="53">
        <f t="shared" si="10"/>
        <v>560</v>
      </c>
      <c r="P40" s="53" t="str">
        <f t="shared" si="11"/>
        <v>-</v>
      </c>
      <c r="Q40" s="28" t="str">
        <f t="shared" si="9"/>
        <v>-</v>
      </c>
      <c r="R40" s="33" t="str">
        <f t="shared" si="4"/>
        <v>FAIL</v>
      </c>
      <c r="S40" s="29">
        <f t="shared" si="5"/>
        <v>500</v>
      </c>
      <c r="T40" s="29" t="str">
        <f t="shared" si="6"/>
        <v xml:space="preserve"> FAIL: 3, ABSENT: 0</v>
      </c>
      <c r="U40" s="133" t="str">
        <f t="shared" si="7"/>
        <v xml:space="preserve">Tarjuma, English, Math, </v>
      </c>
      <c r="V40" s="115"/>
      <c r="W40" s="115"/>
      <c r="X40" s="115"/>
    </row>
    <row r="41" spans="1:24" ht="15.75" customHeight="1" thickBot="1">
      <c r="A41" s="58">
        <v>35</v>
      </c>
      <c r="B41" s="177">
        <v>389</v>
      </c>
      <c r="C41" s="178" t="s">
        <v>1083</v>
      </c>
      <c r="D41" s="178" t="s">
        <v>1070</v>
      </c>
      <c r="E41" s="179" t="s">
        <v>865</v>
      </c>
      <c r="F41" s="157" t="s">
        <v>865</v>
      </c>
      <c r="G41" s="169" t="s">
        <v>865</v>
      </c>
      <c r="H41" s="169" t="s">
        <v>865</v>
      </c>
      <c r="I41" s="195" t="s">
        <v>865</v>
      </c>
      <c r="J41" s="200"/>
      <c r="K41" s="189" t="s">
        <v>865</v>
      </c>
      <c r="L41" s="206"/>
      <c r="M41" s="157" t="s">
        <v>865</v>
      </c>
      <c r="N41" s="26">
        <f t="shared" si="8"/>
        <v>7</v>
      </c>
      <c r="O41" s="53">
        <f t="shared" si="10"/>
        <v>560</v>
      </c>
      <c r="P41" s="53" t="str">
        <f t="shared" si="11"/>
        <v>-</v>
      </c>
      <c r="Q41" s="28" t="str">
        <f t="shared" si="9"/>
        <v>-</v>
      </c>
      <c r="R41" s="33" t="str">
        <f t="shared" si="4"/>
        <v>ABSENT</v>
      </c>
      <c r="S41" s="29">
        <f t="shared" si="5"/>
        <v>600</v>
      </c>
      <c r="T41" s="29" t="str">
        <f t="shared" si="6"/>
        <v xml:space="preserve"> FAIL: 0, ABSENT: 7</v>
      </c>
      <c r="U41" s="133" t="str">
        <f t="shared" si="7"/>
        <v xml:space="preserve">Tarjuma,  Islamic Study/Ethics, English, Math, Physics, Statistics, Computer, </v>
      </c>
      <c r="V41" s="115"/>
      <c r="W41" s="115"/>
      <c r="X41" s="115"/>
    </row>
    <row r="42" spans="1:24" ht="15.75" customHeight="1" thickBot="1">
      <c r="A42" s="58">
        <v>36</v>
      </c>
      <c r="B42" s="174">
        <v>390</v>
      </c>
      <c r="C42" s="175" t="s">
        <v>1084</v>
      </c>
      <c r="D42" s="175" t="s">
        <v>1070</v>
      </c>
      <c r="E42" s="176">
        <v>42</v>
      </c>
      <c r="F42" s="157">
        <v>31</v>
      </c>
      <c r="G42" s="168">
        <v>59</v>
      </c>
      <c r="H42" s="168" t="s">
        <v>865</v>
      </c>
      <c r="I42" s="196">
        <v>31</v>
      </c>
      <c r="J42" s="196">
        <v>32</v>
      </c>
      <c r="K42" s="207"/>
      <c r="L42" s="206"/>
      <c r="M42" s="158">
        <v>38</v>
      </c>
      <c r="N42" s="26">
        <f t="shared" si="8"/>
        <v>7</v>
      </c>
      <c r="O42" s="53">
        <f t="shared" si="10"/>
        <v>575</v>
      </c>
      <c r="P42" s="53" t="str">
        <f t="shared" si="11"/>
        <v>-</v>
      </c>
      <c r="Q42" s="28" t="str">
        <f t="shared" si="9"/>
        <v>-</v>
      </c>
      <c r="R42" s="33" t="str">
        <f t="shared" si="4"/>
        <v>FAIL</v>
      </c>
      <c r="S42" s="29">
        <f t="shared" si="5"/>
        <v>300</v>
      </c>
      <c r="T42" s="29" t="str">
        <f t="shared" si="6"/>
        <v xml:space="preserve"> FAIL: 2, ABSENT: 1</v>
      </c>
      <c r="U42" s="133" t="str">
        <f t="shared" si="7"/>
        <v xml:space="preserve"> Islamic Study/Ethics, English, Urdu, </v>
      </c>
      <c r="V42" s="115"/>
      <c r="W42" s="115"/>
      <c r="X42" s="115"/>
    </row>
    <row r="43" spans="1:24" ht="15.75" customHeight="1" thickBot="1">
      <c r="A43" s="58">
        <v>37</v>
      </c>
      <c r="B43" s="177">
        <v>391</v>
      </c>
      <c r="C43" s="178" t="s">
        <v>1085</v>
      </c>
      <c r="D43" s="178" t="s">
        <v>1070</v>
      </c>
      <c r="E43" s="179">
        <v>40</v>
      </c>
      <c r="F43" s="157">
        <v>20</v>
      </c>
      <c r="G43" s="169" t="s">
        <v>865</v>
      </c>
      <c r="H43" s="169">
        <v>62</v>
      </c>
      <c r="I43" s="195">
        <v>9</v>
      </c>
      <c r="J43" s="200"/>
      <c r="K43" s="207"/>
      <c r="L43" s="158" t="s">
        <v>865</v>
      </c>
      <c r="M43" s="158">
        <v>31</v>
      </c>
      <c r="N43" s="26">
        <f t="shared" si="8"/>
        <v>7</v>
      </c>
      <c r="O43" s="53">
        <f t="shared" si="10"/>
        <v>560</v>
      </c>
      <c r="P43" s="53" t="str">
        <f t="shared" si="11"/>
        <v>-</v>
      </c>
      <c r="Q43" s="28" t="str">
        <f t="shared" si="9"/>
        <v>-</v>
      </c>
      <c r="R43" s="33" t="str">
        <f t="shared" si="4"/>
        <v>FAIL</v>
      </c>
      <c r="S43" s="29">
        <f t="shared" si="5"/>
        <v>300</v>
      </c>
      <c r="T43" s="29" t="str">
        <f t="shared" si="6"/>
        <v xml:space="preserve"> FAIL: 1, ABSENT: 2</v>
      </c>
      <c r="U43" s="133" t="str">
        <f t="shared" si="7"/>
        <v xml:space="preserve">Tarjuma, English, Economics, Physics, Statistics, </v>
      </c>
      <c r="V43" s="115"/>
      <c r="W43" s="115"/>
      <c r="X43" s="115"/>
    </row>
    <row r="44" spans="1:24" ht="15.75" customHeight="1" thickBot="1">
      <c r="A44" s="58">
        <v>38</v>
      </c>
      <c r="B44" s="174">
        <v>392</v>
      </c>
      <c r="C44" s="175" t="s">
        <v>1086</v>
      </c>
      <c r="D44" s="175" t="s">
        <v>1070</v>
      </c>
      <c r="E44" s="176">
        <v>47</v>
      </c>
      <c r="F44" s="157">
        <v>33</v>
      </c>
      <c r="G44" s="168">
        <v>45</v>
      </c>
      <c r="H44" s="168">
        <v>52</v>
      </c>
      <c r="I44" s="196">
        <v>46</v>
      </c>
      <c r="J44" s="197"/>
      <c r="K44" s="189">
        <v>7</v>
      </c>
      <c r="L44" s="206"/>
      <c r="M44" s="158">
        <v>27</v>
      </c>
      <c r="N44" s="26">
        <f t="shared" si="8"/>
        <v>7</v>
      </c>
      <c r="O44" s="53">
        <f t="shared" si="10"/>
        <v>560</v>
      </c>
      <c r="P44" s="53" t="str">
        <f t="shared" si="11"/>
        <v>-</v>
      </c>
      <c r="Q44" s="28" t="str">
        <f t="shared" si="9"/>
        <v>-</v>
      </c>
      <c r="R44" s="33" t="str">
        <f t="shared" si="4"/>
        <v>FAIL</v>
      </c>
      <c r="S44" s="29">
        <f t="shared" si="5"/>
        <v>200</v>
      </c>
      <c r="T44" s="29" t="str">
        <f t="shared" si="6"/>
        <v xml:space="preserve"> FAIL: 2, ABSENT: 0</v>
      </c>
      <c r="U44" s="133" t="str">
        <f t="shared" si="7"/>
        <v xml:space="preserve">Math, Physics, Statistics, Computer, </v>
      </c>
      <c r="V44" s="115"/>
      <c r="W44" s="115"/>
      <c r="X44" s="115"/>
    </row>
    <row r="45" spans="1:24" ht="15.75" customHeight="1" thickBot="1">
      <c r="A45" s="58">
        <v>39</v>
      </c>
      <c r="B45" s="177">
        <v>393</v>
      </c>
      <c r="C45" s="178" t="s">
        <v>1087</v>
      </c>
      <c r="D45" s="178" t="s">
        <v>1070</v>
      </c>
      <c r="E45" s="179" t="s">
        <v>865</v>
      </c>
      <c r="F45" s="157" t="s">
        <v>865</v>
      </c>
      <c r="G45" s="169" t="s">
        <v>865</v>
      </c>
      <c r="H45" s="169" t="s">
        <v>865</v>
      </c>
      <c r="I45" s="195" t="s">
        <v>865</v>
      </c>
      <c r="J45" s="200"/>
      <c r="K45" s="189" t="s">
        <v>865</v>
      </c>
      <c r="L45" s="206"/>
      <c r="M45" s="157" t="s">
        <v>865</v>
      </c>
      <c r="N45" s="26">
        <f t="shared" si="8"/>
        <v>7</v>
      </c>
      <c r="O45" s="53">
        <f t="shared" si="10"/>
        <v>560</v>
      </c>
      <c r="P45" s="53" t="str">
        <f t="shared" si="11"/>
        <v>-</v>
      </c>
      <c r="Q45" s="28" t="str">
        <f t="shared" si="9"/>
        <v>-</v>
      </c>
      <c r="R45" s="33" t="str">
        <f t="shared" si="4"/>
        <v>ABSENT</v>
      </c>
      <c r="S45" s="29">
        <f t="shared" si="5"/>
        <v>600</v>
      </c>
      <c r="T45" s="29" t="str">
        <f t="shared" si="6"/>
        <v xml:space="preserve"> FAIL: 0, ABSENT: 7</v>
      </c>
      <c r="U45" s="133" t="str">
        <f t="shared" si="7"/>
        <v xml:space="preserve">Tarjuma,  Islamic Study/Ethics, English, Math, Physics, Statistics, Computer, </v>
      </c>
      <c r="V45" s="115"/>
      <c r="W45" s="115"/>
      <c r="X45" s="115"/>
    </row>
    <row r="46" spans="1:24" ht="15.75" customHeight="1" thickBot="1">
      <c r="A46" s="58">
        <v>40</v>
      </c>
      <c r="B46" s="174">
        <v>394</v>
      </c>
      <c r="C46" s="175" t="s">
        <v>1088</v>
      </c>
      <c r="D46" s="175" t="s">
        <v>1070</v>
      </c>
      <c r="E46" s="176" t="s">
        <v>865</v>
      </c>
      <c r="F46" s="157" t="s">
        <v>865</v>
      </c>
      <c r="G46" s="168">
        <v>50</v>
      </c>
      <c r="H46" s="168">
        <v>80</v>
      </c>
      <c r="I46" s="196" t="s">
        <v>865</v>
      </c>
      <c r="J46" s="197"/>
      <c r="K46" s="189" t="s">
        <v>865</v>
      </c>
      <c r="L46" s="206"/>
      <c r="M46" s="157" t="s">
        <v>865</v>
      </c>
      <c r="N46" s="26">
        <f t="shared" si="8"/>
        <v>7</v>
      </c>
      <c r="O46" s="53">
        <f t="shared" si="10"/>
        <v>560</v>
      </c>
      <c r="P46" s="53" t="str">
        <f t="shared" si="11"/>
        <v>-</v>
      </c>
      <c r="Q46" s="28" t="str">
        <f t="shared" si="9"/>
        <v>-</v>
      </c>
      <c r="R46" s="33" t="str">
        <f t="shared" si="4"/>
        <v>FAIL</v>
      </c>
      <c r="S46" s="29">
        <f t="shared" si="5"/>
        <v>400</v>
      </c>
      <c r="T46" s="29" t="str">
        <f t="shared" si="6"/>
        <v xml:space="preserve"> FAIL: 0, ABSENT: 5</v>
      </c>
      <c r="U46" s="133" t="str">
        <f t="shared" si="7"/>
        <v xml:space="preserve">English, Math, Physics, Statistics, Computer, </v>
      </c>
      <c r="V46" s="115"/>
      <c r="W46" s="115"/>
      <c r="X46" s="115"/>
    </row>
    <row r="47" spans="1:24" ht="15.75" customHeight="1" thickBot="1">
      <c r="A47" s="58">
        <v>41</v>
      </c>
      <c r="B47" s="177">
        <v>396</v>
      </c>
      <c r="C47" s="178" t="s">
        <v>124</v>
      </c>
      <c r="D47" s="178" t="s">
        <v>1070</v>
      </c>
      <c r="E47" s="179" t="s">
        <v>865</v>
      </c>
      <c r="F47" s="157" t="s">
        <v>865</v>
      </c>
      <c r="G47" s="169">
        <v>14</v>
      </c>
      <c r="H47" s="169" t="s">
        <v>865</v>
      </c>
      <c r="I47" s="195" t="s">
        <v>865</v>
      </c>
      <c r="J47" s="200"/>
      <c r="K47" s="189" t="s">
        <v>865</v>
      </c>
      <c r="L47" s="206"/>
      <c r="M47" s="157" t="s">
        <v>865</v>
      </c>
      <c r="N47" s="26">
        <f t="shared" si="8"/>
        <v>7</v>
      </c>
      <c r="O47" s="53">
        <f t="shared" si="10"/>
        <v>560</v>
      </c>
      <c r="P47" s="53" t="str">
        <f t="shared" si="11"/>
        <v>-</v>
      </c>
      <c r="Q47" s="28" t="str">
        <f t="shared" si="9"/>
        <v>-</v>
      </c>
      <c r="R47" s="33" t="str">
        <f t="shared" si="4"/>
        <v>FAIL</v>
      </c>
      <c r="S47" s="29">
        <f t="shared" si="5"/>
        <v>600</v>
      </c>
      <c r="T47" s="29" t="str">
        <f t="shared" si="6"/>
        <v xml:space="preserve"> FAIL: 1, ABSENT: 6</v>
      </c>
      <c r="U47" s="133" t="str">
        <f t="shared" si="7"/>
        <v xml:space="preserve">Tarjuma,  Islamic Study/Ethics, English, Math, Physics, Statistics, Computer, </v>
      </c>
      <c r="V47" s="115"/>
      <c r="W47" s="115"/>
      <c r="X47" s="115"/>
    </row>
    <row r="48" spans="1:24" ht="15.75" customHeight="1" thickBot="1">
      <c r="A48" s="58">
        <v>42</v>
      </c>
      <c r="B48" s="174">
        <v>397</v>
      </c>
      <c r="C48" s="175" t="s">
        <v>1089</v>
      </c>
      <c r="D48" s="175" t="s">
        <v>1070</v>
      </c>
      <c r="E48" s="176">
        <v>26</v>
      </c>
      <c r="F48" s="157">
        <v>28</v>
      </c>
      <c r="G48" s="168">
        <v>38</v>
      </c>
      <c r="H48" s="168">
        <v>41</v>
      </c>
      <c r="I48" s="196">
        <v>19</v>
      </c>
      <c r="J48" s="197"/>
      <c r="K48" s="189">
        <v>11</v>
      </c>
      <c r="L48" s="206"/>
      <c r="M48" s="158">
        <v>27</v>
      </c>
      <c r="N48" s="26">
        <f t="shared" si="8"/>
        <v>7</v>
      </c>
      <c r="O48" s="53">
        <f t="shared" si="10"/>
        <v>560</v>
      </c>
      <c r="P48" s="53" t="str">
        <f t="shared" si="11"/>
        <v>-</v>
      </c>
      <c r="Q48" s="28" t="str">
        <f t="shared" si="9"/>
        <v>-</v>
      </c>
      <c r="R48" s="33" t="str">
        <f t="shared" si="4"/>
        <v>FAIL</v>
      </c>
      <c r="S48" s="29">
        <f t="shared" si="5"/>
        <v>500</v>
      </c>
      <c r="T48" s="29" t="str">
        <f t="shared" si="6"/>
        <v xml:space="preserve"> FAIL: 4, ABSENT: 0</v>
      </c>
      <c r="U48" s="133" t="str">
        <f t="shared" si="7"/>
        <v xml:space="preserve">English, Math, Physics, Statistics, Computer, </v>
      </c>
      <c r="V48" s="115"/>
      <c r="W48" s="115"/>
      <c r="X48" s="115"/>
    </row>
    <row r="49" spans="1:24" ht="15.75" customHeight="1" thickBot="1">
      <c r="A49" s="58">
        <v>43</v>
      </c>
      <c r="B49" s="177">
        <v>398</v>
      </c>
      <c r="C49" s="178" t="s">
        <v>1090</v>
      </c>
      <c r="D49" s="178" t="s">
        <v>1070</v>
      </c>
      <c r="E49" s="179" t="s">
        <v>865</v>
      </c>
      <c r="F49" s="157" t="s">
        <v>865</v>
      </c>
      <c r="G49" s="169">
        <v>49</v>
      </c>
      <c r="H49" s="169" t="s">
        <v>865</v>
      </c>
      <c r="I49" s="195" t="s">
        <v>865</v>
      </c>
      <c r="J49" s="195" t="s">
        <v>865</v>
      </c>
      <c r="K49" s="207"/>
      <c r="L49" s="206"/>
      <c r="M49" s="157" t="s">
        <v>865</v>
      </c>
      <c r="N49" s="26">
        <f t="shared" si="8"/>
        <v>7</v>
      </c>
      <c r="O49" s="53">
        <f t="shared" si="10"/>
        <v>575</v>
      </c>
      <c r="P49" s="53" t="str">
        <f t="shared" si="11"/>
        <v>-</v>
      </c>
      <c r="Q49" s="28" t="str">
        <f t="shared" si="9"/>
        <v>-</v>
      </c>
      <c r="R49" s="33" t="str">
        <f t="shared" si="4"/>
        <v>FAIL</v>
      </c>
      <c r="S49" s="29">
        <f t="shared" si="5"/>
        <v>500</v>
      </c>
      <c r="T49" s="29" t="str">
        <f t="shared" si="6"/>
        <v xml:space="preserve"> FAIL: 0, ABSENT: 6</v>
      </c>
      <c r="U49" s="133" t="str">
        <f t="shared" si="7"/>
        <v xml:space="preserve"> Islamic Study/Ethics, English, Urdu, Physics, Statistics, Computer, </v>
      </c>
      <c r="V49" s="115"/>
      <c r="W49" s="115"/>
      <c r="X49" s="115"/>
    </row>
    <row r="50" spans="1:24" ht="15.75" customHeight="1" thickBot="1">
      <c r="A50" s="58">
        <v>44</v>
      </c>
      <c r="B50" s="174">
        <v>399</v>
      </c>
      <c r="C50" s="175" t="s">
        <v>1091</v>
      </c>
      <c r="D50" s="175" t="s">
        <v>1070</v>
      </c>
      <c r="E50" s="176" t="s">
        <v>865</v>
      </c>
      <c r="F50" s="157">
        <v>31</v>
      </c>
      <c r="G50" s="168" t="s">
        <v>865</v>
      </c>
      <c r="H50" s="168">
        <v>43</v>
      </c>
      <c r="I50" s="196" t="s">
        <v>865</v>
      </c>
      <c r="J50" s="197"/>
      <c r="K50" s="189" t="s">
        <v>865</v>
      </c>
      <c r="L50" s="206"/>
      <c r="M50" s="157" t="s">
        <v>865</v>
      </c>
      <c r="N50" s="26">
        <f t="shared" si="8"/>
        <v>7</v>
      </c>
      <c r="O50" s="53">
        <f t="shared" si="10"/>
        <v>560</v>
      </c>
      <c r="P50" s="53" t="str">
        <f t="shared" si="11"/>
        <v>-</v>
      </c>
      <c r="Q50" s="28" t="str">
        <f t="shared" si="9"/>
        <v>-</v>
      </c>
      <c r="R50" s="33" t="str">
        <f t="shared" si="4"/>
        <v>FAIL</v>
      </c>
      <c r="S50" s="29">
        <f t="shared" si="5"/>
        <v>400</v>
      </c>
      <c r="T50" s="29" t="str">
        <f t="shared" si="6"/>
        <v xml:space="preserve"> FAIL: 0, ABSENT: 5</v>
      </c>
      <c r="U50" s="133" t="str">
        <f t="shared" si="7"/>
        <v xml:space="preserve">Tarjuma, English, Math, Physics, Statistics, Computer, </v>
      </c>
      <c r="V50" s="115"/>
      <c r="W50" s="115"/>
      <c r="X50" s="115"/>
    </row>
    <row r="51" spans="1:24" ht="15.75" customHeight="1" thickBot="1">
      <c r="A51" s="58">
        <v>45</v>
      </c>
      <c r="B51" s="177">
        <v>400</v>
      </c>
      <c r="C51" s="178" t="s">
        <v>1092</v>
      </c>
      <c r="D51" s="178" t="s">
        <v>1070</v>
      </c>
      <c r="E51" s="179" t="s">
        <v>865</v>
      </c>
      <c r="F51" s="157" t="s">
        <v>865</v>
      </c>
      <c r="G51" s="169" t="s">
        <v>865</v>
      </c>
      <c r="H51" s="169" t="s">
        <v>865</v>
      </c>
      <c r="I51" s="195" t="s">
        <v>865</v>
      </c>
      <c r="J51" s="200"/>
      <c r="K51" s="189" t="s">
        <v>865</v>
      </c>
      <c r="L51" s="206"/>
      <c r="M51" s="157" t="s">
        <v>865</v>
      </c>
      <c r="N51" s="26">
        <f t="shared" si="8"/>
        <v>7</v>
      </c>
      <c r="O51" s="53">
        <f t="shared" si="10"/>
        <v>560</v>
      </c>
      <c r="P51" s="53" t="str">
        <f t="shared" si="11"/>
        <v>-</v>
      </c>
      <c r="Q51" s="28" t="str">
        <f t="shared" si="9"/>
        <v>-</v>
      </c>
      <c r="R51" s="33" t="str">
        <f t="shared" si="4"/>
        <v>ABSENT</v>
      </c>
      <c r="S51" s="29">
        <f t="shared" si="5"/>
        <v>600</v>
      </c>
      <c r="T51" s="29" t="str">
        <f t="shared" si="6"/>
        <v xml:space="preserve"> FAIL: 0, ABSENT: 7</v>
      </c>
      <c r="U51" s="133" t="str">
        <f t="shared" si="7"/>
        <v xml:space="preserve">Tarjuma,  Islamic Study/Ethics, English, Math, Physics, Statistics, Computer, </v>
      </c>
      <c r="V51" s="115"/>
      <c r="W51" s="115"/>
      <c r="X51" s="115"/>
    </row>
    <row r="52" spans="1:24" ht="15.75" customHeight="1" thickBot="1">
      <c r="A52" s="58">
        <v>46</v>
      </c>
      <c r="B52" s="174">
        <v>401</v>
      </c>
      <c r="C52" s="175" t="s">
        <v>1093</v>
      </c>
      <c r="D52" s="175" t="s">
        <v>1070</v>
      </c>
      <c r="E52" s="176">
        <v>49</v>
      </c>
      <c r="F52" s="157">
        <v>44</v>
      </c>
      <c r="G52" s="168">
        <v>51</v>
      </c>
      <c r="H52" s="168">
        <v>71</v>
      </c>
      <c r="I52" s="196">
        <v>81</v>
      </c>
      <c r="J52" s="197"/>
      <c r="K52" s="189">
        <v>64</v>
      </c>
      <c r="L52" s="206"/>
      <c r="M52" s="158">
        <v>54</v>
      </c>
      <c r="N52" s="26">
        <f t="shared" si="8"/>
        <v>7</v>
      </c>
      <c r="O52" s="53">
        <f t="shared" si="10"/>
        <v>560</v>
      </c>
      <c r="P52" s="53">
        <f t="shared" si="11"/>
        <v>365</v>
      </c>
      <c r="Q52" s="28">
        <f t="shared" si="9"/>
        <v>65.178571428571431</v>
      </c>
      <c r="R52" s="33" t="str">
        <f t="shared" si="4"/>
        <v>PASS</v>
      </c>
      <c r="S52" s="29">
        <f t="shared" si="5"/>
        <v>0</v>
      </c>
      <c r="T52" s="29" t="str">
        <f t="shared" si="6"/>
        <v>PASS</v>
      </c>
      <c r="U52" s="133" t="str">
        <f t="shared" si="7"/>
        <v/>
      </c>
      <c r="V52" s="115"/>
      <c r="W52" s="115"/>
      <c r="X52" s="115"/>
    </row>
    <row r="53" spans="1:24" ht="15.75" customHeight="1" thickBot="1">
      <c r="A53" s="58">
        <v>47</v>
      </c>
      <c r="B53" s="177">
        <v>402</v>
      </c>
      <c r="C53" s="178" t="s">
        <v>1094</v>
      </c>
      <c r="D53" s="178" t="s">
        <v>1070</v>
      </c>
      <c r="E53" s="179" t="s">
        <v>865</v>
      </c>
      <c r="F53" s="157" t="s">
        <v>865</v>
      </c>
      <c r="G53" s="169" t="s">
        <v>865</v>
      </c>
      <c r="H53" s="169" t="s">
        <v>865</v>
      </c>
      <c r="I53" s="195" t="s">
        <v>865</v>
      </c>
      <c r="J53" s="200"/>
      <c r="K53" s="208" t="s">
        <v>865</v>
      </c>
      <c r="L53" s="206"/>
      <c r="M53" s="157" t="s">
        <v>865</v>
      </c>
      <c r="N53" s="26">
        <f t="shared" si="8"/>
        <v>7</v>
      </c>
      <c r="O53" s="53">
        <f t="shared" si="10"/>
        <v>560</v>
      </c>
      <c r="P53" s="108" t="str">
        <f t="shared" si="11"/>
        <v>-</v>
      </c>
      <c r="Q53" s="109" t="str">
        <f t="shared" si="9"/>
        <v>-</v>
      </c>
      <c r="R53" s="33" t="str">
        <f t="shared" si="4"/>
        <v>ABSENT</v>
      </c>
      <c r="S53" s="29">
        <f t="shared" si="5"/>
        <v>600</v>
      </c>
      <c r="T53" s="29" t="str">
        <f t="shared" si="6"/>
        <v xml:space="preserve"> FAIL: 0, ABSENT: 7</v>
      </c>
      <c r="U53" s="133" t="str">
        <f t="shared" si="7"/>
        <v xml:space="preserve">Tarjuma,  Islamic Study/Ethics, English, Math, Physics, Statistics, Computer, </v>
      </c>
      <c r="V53" s="115"/>
      <c r="W53" s="115"/>
      <c r="X53" s="115"/>
    </row>
    <row r="54" spans="1:24" ht="15.75" customHeight="1" thickBot="1">
      <c r="A54" s="58">
        <v>48</v>
      </c>
      <c r="B54" s="174">
        <v>403</v>
      </c>
      <c r="C54" s="175" t="s">
        <v>1095</v>
      </c>
      <c r="D54" s="175" t="s">
        <v>1070</v>
      </c>
      <c r="E54" s="176">
        <v>48</v>
      </c>
      <c r="F54" s="157">
        <v>38</v>
      </c>
      <c r="G54" s="168">
        <v>36</v>
      </c>
      <c r="H54" s="168">
        <v>68</v>
      </c>
      <c r="I54" s="196" t="s">
        <v>865</v>
      </c>
      <c r="J54" s="197"/>
      <c r="K54" s="189">
        <v>7</v>
      </c>
      <c r="L54" s="206"/>
      <c r="M54" s="158">
        <v>13</v>
      </c>
      <c r="N54" s="26">
        <f>COUNTA(E54:M54)</f>
        <v>7</v>
      </c>
      <c r="O54" s="53">
        <f t="shared" si="10"/>
        <v>560</v>
      </c>
      <c r="P54" s="53" t="str">
        <f t="shared" si="11"/>
        <v>-</v>
      </c>
      <c r="Q54" s="28" t="str">
        <f t="shared" si="9"/>
        <v>-</v>
      </c>
      <c r="R54" s="33" t="str">
        <f t="shared" si="4"/>
        <v>FAIL</v>
      </c>
      <c r="S54" s="29">
        <f t="shared" si="5"/>
        <v>400</v>
      </c>
      <c r="T54" s="29" t="str">
        <f t="shared" si="6"/>
        <v xml:space="preserve"> FAIL: 3, ABSENT: 1</v>
      </c>
      <c r="U54" s="133" t="str">
        <f t="shared" si="7"/>
        <v xml:space="preserve">English, Math, Physics, Statistics, Computer, </v>
      </c>
      <c r="V54" s="115"/>
      <c r="W54" s="115"/>
      <c r="X54" s="115"/>
    </row>
    <row r="55" spans="1:24" ht="15.75" customHeight="1" thickBot="1">
      <c r="A55" s="58">
        <v>49</v>
      </c>
      <c r="B55" s="177">
        <v>404</v>
      </c>
      <c r="C55" s="178" t="s">
        <v>1096</v>
      </c>
      <c r="D55" s="178" t="s">
        <v>1070</v>
      </c>
      <c r="E55" s="179">
        <v>47</v>
      </c>
      <c r="F55" s="157">
        <v>44</v>
      </c>
      <c r="G55" s="169">
        <v>61</v>
      </c>
      <c r="H55" s="169">
        <v>71</v>
      </c>
      <c r="I55" s="195">
        <v>42</v>
      </c>
      <c r="J55" s="200"/>
      <c r="K55" s="189">
        <v>21</v>
      </c>
      <c r="L55" s="206"/>
      <c r="M55" s="158">
        <v>17</v>
      </c>
      <c r="N55" s="26">
        <f t="shared" si="8"/>
        <v>7</v>
      </c>
      <c r="O55" s="53">
        <f t="shared" si="10"/>
        <v>560</v>
      </c>
      <c r="P55" s="53" t="str">
        <f t="shared" si="11"/>
        <v>-</v>
      </c>
      <c r="Q55" s="28" t="str">
        <f t="shared" si="9"/>
        <v>-</v>
      </c>
      <c r="R55" s="33" t="str">
        <f t="shared" si="4"/>
        <v>FAIL</v>
      </c>
      <c r="S55" s="29">
        <f t="shared" si="5"/>
        <v>200</v>
      </c>
      <c r="T55" s="29" t="str">
        <f t="shared" si="6"/>
        <v xml:space="preserve"> FAIL: 2, ABSENT: 0</v>
      </c>
      <c r="U55" s="133" t="str">
        <f t="shared" si="7"/>
        <v xml:space="preserve">Math, Physics, Statistics, Computer, </v>
      </c>
      <c r="V55" s="115"/>
      <c r="W55" s="115"/>
      <c r="X55" s="115"/>
    </row>
    <row r="56" spans="1:24" ht="15.75" customHeight="1" thickBot="1">
      <c r="A56" s="58">
        <v>50</v>
      </c>
      <c r="B56" s="180">
        <v>405</v>
      </c>
      <c r="C56" s="181" t="s">
        <v>1097</v>
      </c>
      <c r="D56" s="181" t="s">
        <v>1070</v>
      </c>
      <c r="E56" s="182">
        <v>49</v>
      </c>
      <c r="F56" s="183" t="s">
        <v>865</v>
      </c>
      <c r="G56" s="184" t="s">
        <v>865</v>
      </c>
      <c r="H56" s="184">
        <v>57</v>
      </c>
      <c r="I56" s="199">
        <v>63</v>
      </c>
      <c r="J56" s="203"/>
      <c r="K56" s="199">
        <v>52</v>
      </c>
      <c r="L56" s="183"/>
      <c r="M56" s="184">
        <v>53</v>
      </c>
      <c r="N56" s="26">
        <f t="shared" si="8"/>
        <v>7</v>
      </c>
      <c r="O56" s="53">
        <f t="shared" si="10"/>
        <v>560</v>
      </c>
      <c r="P56" s="53" t="str">
        <f t="shared" si="11"/>
        <v>-</v>
      </c>
      <c r="Q56" s="28" t="str">
        <f t="shared" si="9"/>
        <v>-</v>
      </c>
      <c r="R56" s="33" t="str">
        <f t="shared" si="4"/>
        <v>FAIL</v>
      </c>
      <c r="S56" s="29">
        <f t="shared" si="5"/>
        <v>200</v>
      </c>
      <c r="T56" s="29" t="str">
        <f t="shared" si="6"/>
        <v xml:space="preserve"> FAIL: 0, ABSENT: 2</v>
      </c>
      <c r="U56" s="133" t="str">
        <f t="shared" si="7"/>
        <v xml:space="preserve">Tarjuma, </v>
      </c>
      <c r="V56" s="115"/>
      <c r="W56" s="115"/>
      <c r="X56" s="115"/>
    </row>
    <row r="57" spans="1:24" ht="15.75" customHeight="1" thickBot="1">
      <c r="A57" s="58">
        <v>51</v>
      </c>
      <c r="B57" s="177">
        <v>406</v>
      </c>
      <c r="C57" s="178" t="s">
        <v>1098</v>
      </c>
      <c r="D57" s="178" t="s">
        <v>1070</v>
      </c>
      <c r="E57" s="179">
        <v>47</v>
      </c>
      <c r="F57" s="157">
        <v>38</v>
      </c>
      <c r="G57" s="169">
        <v>71</v>
      </c>
      <c r="H57" s="169">
        <v>71</v>
      </c>
      <c r="I57" s="195">
        <v>58</v>
      </c>
      <c r="J57" s="200"/>
      <c r="K57" s="189">
        <v>39</v>
      </c>
      <c r="L57" s="206"/>
      <c r="M57" s="158">
        <v>61</v>
      </c>
      <c r="N57" s="26">
        <f t="shared" si="8"/>
        <v>7</v>
      </c>
      <c r="O57" s="53">
        <f t="shared" si="10"/>
        <v>560</v>
      </c>
      <c r="P57" s="53">
        <f t="shared" si="11"/>
        <v>338</v>
      </c>
      <c r="Q57" s="28">
        <f t="shared" si="9"/>
        <v>60.357142857142854</v>
      </c>
      <c r="R57" s="33" t="str">
        <f t="shared" si="4"/>
        <v>PASS</v>
      </c>
      <c r="S57" s="29">
        <f t="shared" si="5"/>
        <v>0</v>
      </c>
      <c r="T57" s="29" t="str">
        <f t="shared" si="6"/>
        <v>PASS</v>
      </c>
      <c r="U57" s="133" t="str">
        <f t="shared" si="7"/>
        <v/>
      </c>
      <c r="V57" s="115"/>
      <c r="W57" s="115"/>
      <c r="X57" s="115"/>
    </row>
    <row r="58" spans="1:24" ht="15.75" customHeight="1" thickBot="1">
      <c r="A58" s="58">
        <v>52</v>
      </c>
      <c r="B58" s="174">
        <v>409</v>
      </c>
      <c r="C58" s="175" t="s">
        <v>1099</v>
      </c>
      <c r="D58" s="175" t="s">
        <v>1070</v>
      </c>
      <c r="E58" s="176">
        <v>49</v>
      </c>
      <c r="F58" s="157">
        <v>49</v>
      </c>
      <c r="G58" s="168">
        <v>66</v>
      </c>
      <c r="H58" s="168">
        <v>62</v>
      </c>
      <c r="I58" s="196">
        <v>76</v>
      </c>
      <c r="J58" s="197"/>
      <c r="K58" s="189">
        <v>45</v>
      </c>
      <c r="L58" s="206"/>
      <c r="M58" s="158">
        <v>66</v>
      </c>
      <c r="N58" s="26">
        <f t="shared" si="8"/>
        <v>7</v>
      </c>
      <c r="O58" s="53">
        <f t="shared" si="10"/>
        <v>560</v>
      </c>
      <c r="P58" s="53">
        <f t="shared" si="11"/>
        <v>364</v>
      </c>
      <c r="Q58" s="28">
        <f t="shared" si="9"/>
        <v>65</v>
      </c>
      <c r="R58" s="33" t="str">
        <f t="shared" si="4"/>
        <v>PASS</v>
      </c>
      <c r="S58" s="29">
        <f t="shared" si="5"/>
        <v>0</v>
      </c>
      <c r="T58" s="29" t="str">
        <f t="shared" si="6"/>
        <v>PASS</v>
      </c>
      <c r="U58" s="133" t="str">
        <f t="shared" si="7"/>
        <v/>
      </c>
      <c r="V58" s="115"/>
      <c r="W58" s="115"/>
      <c r="X58" s="115"/>
    </row>
    <row r="59" spans="1:24" ht="15.75" customHeight="1" thickBot="1">
      <c r="A59" s="58">
        <v>53</v>
      </c>
      <c r="B59" s="177">
        <v>410</v>
      </c>
      <c r="C59" s="178" t="s">
        <v>1100</v>
      </c>
      <c r="D59" s="178" t="s">
        <v>1070</v>
      </c>
      <c r="E59" s="179">
        <v>44</v>
      </c>
      <c r="F59" s="157">
        <v>42</v>
      </c>
      <c r="G59" s="169">
        <v>55</v>
      </c>
      <c r="H59" s="169">
        <v>86</v>
      </c>
      <c r="I59" s="195">
        <v>84</v>
      </c>
      <c r="J59" s="200"/>
      <c r="K59" s="189">
        <v>45</v>
      </c>
      <c r="L59" s="206"/>
      <c r="M59" s="158">
        <v>55</v>
      </c>
      <c r="N59" s="26">
        <f t="shared" si="8"/>
        <v>7</v>
      </c>
      <c r="O59" s="53">
        <f t="shared" si="10"/>
        <v>560</v>
      </c>
      <c r="P59" s="53">
        <f t="shared" si="11"/>
        <v>367</v>
      </c>
      <c r="Q59" s="28">
        <f t="shared" si="9"/>
        <v>65.535714285714292</v>
      </c>
      <c r="R59" s="33" t="str">
        <f t="shared" si="4"/>
        <v>PASS</v>
      </c>
      <c r="S59" s="29">
        <f t="shared" si="5"/>
        <v>0</v>
      </c>
      <c r="T59" s="29" t="str">
        <f t="shared" si="6"/>
        <v>PASS</v>
      </c>
      <c r="U59" s="133" t="str">
        <f t="shared" si="7"/>
        <v/>
      </c>
      <c r="V59" s="115"/>
      <c r="W59" s="115"/>
      <c r="X59" s="115"/>
    </row>
    <row r="60" spans="1:24" ht="15.75" customHeight="1" thickBot="1">
      <c r="A60" s="58">
        <v>54</v>
      </c>
      <c r="B60" s="174">
        <v>411</v>
      </c>
      <c r="C60" s="175" t="s">
        <v>1101</v>
      </c>
      <c r="D60" s="175" t="s">
        <v>1070</v>
      </c>
      <c r="E60" s="176" t="s">
        <v>865</v>
      </c>
      <c r="F60" s="157" t="s">
        <v>865</v>
      </c>
      <c r="G60" s="168" t="s">
        <v>865</v>
      </c>
      <c r="H60" s="168" t="s">
        <v>865</v>
      </c>
      <c r="I60" s="196" t="s">
        <v>865</v>
      </c>
      <c r="J60" s="196" t="s">
        <v>865</v>
      </c>
      <c r="K60" s="207"/>
      <c r="L60" s="206"/>
      <c r="M60" s="157" t="s">
        <v>865</v>
      </c>
      <c r="N60" s="26">
        <f t="shared" si="8"/>
        <v>7</v>
      </c>
      <c r="O60" s="53">
        <f t="shared" si="10"/>
        <v>575</v>
      </c>
      <c r="P60" s="53" t="str">
        <f t="shared" si="11"/>
        <v>-</v>
      </c>
      <c r="Q60" s="28" t="str">
        <f t="shared" si="9"/>
        <v>-</v>
      </c>
      <c r="R60" s="33" t="str">
        <f t="shared" si="4"/>
        <v>ABSENT</v>
      </c>
      <c r="S60" s="29">
        <f t="shared" si="5"/>
        <v>600</v>
      </c>
      <c r="T60" s="29" t="str">
        <f t="shared" si="6"/>
        <v xml:space="preserve"> FAIL: 0, ABSENT: 7</v>
      </c>
      <c r="U60" s="133" t="str">
        <f t="shared" si="7"/>
        <v xml:space="preserve">Tarjuma,  Islamic Study/Ethics, English, Urdu, Physics, Statistics, Computer, </v>
      </c>
      <c r="V60" s="115"/>
      <c r="W60" s="115"/>
      <c r="X60" s="115"/>
    </row>
    <row r="61" spans="1:24" ht="15.75" customHeight="1" thickBot="1">
      <c r="A61" s="58">
        <v>55</v>
      </c>
      <c r="B61" s="177">
        <v>412</v>
      </c>
      <c r="C61" s="178" t="s">
        <v>1102</v>
      </c>
      <c r="D61" s="178" t="s">
        <v>1070</v>
      </c>
      <c r="E61" s="179" t="s">
        <v>865</v>
      </c>
      <c r="F61" s="157" t="s">
        <v>865</v>
      </c>
      <c r="G61" s="169" t="s">
        <v>865</v>
      </c>
      <c r="H61" s="169">
        <v>45</v>
      </c>
      <c r="I61" s="195" t="s">
        <v>865</v>
      </c>
      <c r="J61" s="200"/>
      <c r="K61" s="189" t="s">
        <v>865</v>
      </c>
      <c r="L61" s="206"/>
      <c r="M61" s="157" t="s">
        <v>865</v>
      </c>
      <c r="N61" s="26">
        <f t="shared" si="8"/>
        <v>7</v>
      </c>
      <c r="O61" s="53">
        <f t="shared" si="10"/>
        <v>560</v>
      </c>
      <c r="P61" s="53" t="str">
        <f t="shared" si="11"/>
        <v>-</v>
      </c>
      <c r="Q61" s="28" t="str">
        <f t="shared" si="9"/>
        <v>-</v>
      </c>
      <c r="R61" s="33" t="str">
        <f t="shared" si="4"/>
        <v>FAIL</v>
      </c>
      <c r="S61" s="29">
        <f t="shared" si="5"/>
        <v>500</v>
      </c>
      <c r="T61" s="29" t="str">
        <f t="shared" si="6"/>
        <v xml:space="preserve"> FAIL: 0, ABSENT: 6</v>
      </c>
      <c r="U61" s="133" t="str">
        <f t="shared" si="7"/>
        <v xml:space="preserve">Tarjuma, English, Math, Physics, Statistics, Computer, </v>
      </c>
      <c r="V61" s="115"/>
      <c r="W61" s="115"/>
      <c r="X61" s="115"/>
    </row>
    <row r="62" spans="1:24" ht="15.75" customHeight="1" thickBot="1">
      <c r="A62" s="58">
        <v>56</v>
      </c>
      <c r="B62" s="174">
        <v>413</v>
      </c>
      <c r="C62" s="175" t="s">
        <v>1103</v>
      </c>
      <c r="D62" s="175" t="s">
        <v>1070</v>
      </c>
      <c r="E62" s="176">
        <v>48</v>
      </c>
      <c r="F62" s="157">
        <v>42</v>
      </c>
      <c r="G62" s="168">
        <v>53</v>
      </c>
      <c r="H62" s="168">
        <v>70</v>
      </c>
      <c r="I62" s="196">
        <v>81</v>
      </c>
      <c r="J62" s="196">
        <v>72</v>
      </c>
      <c r="K62" s="207"/>
      <c r="L62" s="206"/>
      <c r="M62" s="158">
        <v>49</v>
      </c>
      <c r="N62" s="26">
        <f t="shared" si="8"/>
        <v>7</v>
      </c>
      <c r="O62" s="53">
        <f t="shared" si="10"/>
        <v>575</v>
      </c>
      <c r="P62" s="53">
        <f t="shared" si="11"/>
        <v>367</v>
      </c>
      <c r="Q62" s="28">
        <f t="shared" si="9"/>
        <v>63.826086956521742</v>
      </c>
      <c r="R62" s="33" t="str">
        <f t="shared" si="4"/>
        <v>PASS</v>
      </c>
      <c r="S62" s="29">
        <f t="shared" si="5"/>
        <v>0</v>
      </c>
      <c r="T62" s="29" t="str">
        <f t="shared" si="6"/>
        <v>PASS</v>
      </c>
      <c r="U62" s="133" t="str">
        <f t="shared" si="7"/>
        <v/>
      </c>
      <c r="V62" s="115"/>
      <c r="W62" s="115"/>
      <c r="X62" s="115"/>
    </row>
    <row r="63" spans="1:24" ht="15.75" customHeight="1" thickBot="1">
      <c r="A63" s="58">
        <v>57</v>
      </c>
      <c r="B63" s="177">
        <v>414</v>
      </c>
      <c r="C63" s="178" t="s">
        <v>1104</v>
      </c>
      <c r="D63" s="178" t="s">
        <v>1070</v>
      </c>
      <c r="E63" s="179">
        <v>45</v>
      </c>
      <c r="F63" s="157">
        <v>44</v>
      </c>
      <c r="G63" s="169">
        <v>76</v>
      </c>
      <c r="H63" s="169">
        <v>79</v>
      </c>
      <c r="I63" s="195">
        <v>76</v>
      </c>
      <c r="J63" s="195">
        <v>57</v>
      </c>
      <c r="K63" s="207"/>
      <c r="L63" s="206"/>
      <c r="M63" s="158">
        <v>63</v>
      </c>
      <c r="N63" s="26">
        <f t="shared" si="8"/>
        <v>7</v>
      </c>
      <c r="O63" s="53">
        <f t="shared" si="10"/>
        <v>575</v>
      </c>
      <c r="P63" s="53">
        <f t="shared" si="11"/>
        <v>395</v>
      </c>
      <c r="Q63" s="28">
        <f t="shared" si="9"/>
        <v>68.695652173913047</v>
      </c>
      <c r="R63" s="33" t="str">
        <f t="shared" si="4"/>
        <v>PASS</v>
      </c>
      <c r="S63" s="29">
        <f t="shared" si="5"/>
        <v>0</v>
      </c>
      <c r="T63" s="29" t="str">
        <f t="shared" si="6"/>
        <v>PASS</v>
      </c>
      <c r="U63" s="133" t="str">
        <f t="shared" si="7"/>
        <v/>
      </c>
      <c r="V63" s="115"/>
      <c r="W63" s="115"/>
      <c r="X63" s="115"/>
    </row>
    <row r="64" spans="1:24" s="111" customFormat="1" ht="15.75" customHeight="1" thickBot="1">
      <c r="A64" s="58">
        <v>58</v>
      </c>
      <c r="B64" s="174">
        <v>416</v>
      </c>
      <c r="C64" s="175" t="s">
        <v>1105</v>
      </c>
      <c r="D64" s="175" t="s">
        <v>1070</v>
      </c>
      <c r="E64" s="176">
        <v>48</v>
      </c>
      <c r="F64" s="157" t="s">
        <v>865</v>
      </c>
      <c r="G64" s="168">
        <v>74</v>
      </c>
      <c r="H64" s="168">
        <v>73</v>
      </c>
      <c r="I64" s="196">
        <v>56</v>
      </c>
      <c r="J64" s="197"/>
      <c r="K64" s="189">
        <v>40</v>
      </c>
      <c r="L64" s="206"/>
      <c r="M64" s="158">
        <v>37</v>
      </c>
      <c r="N64" s="26">
        <f t="shared" si="8"/>
        <v>7</v>
      </c>
      <c r="O64" s="53">
        <f t="shared" si="10"/>
        <v>560</v>
      </c>
      <c r="P64" s="53">
        <f t="shared" si="11"/>
        <v>280</v>
      </c>
      <c r="Q64" s="28">
        <f t="shared" si="9"/>
        <v>50</v>
      </c>
      <c r="R64" s="33" t="str">
        <f t="shared" si="4"/>
        <v>PASS</v>
      </c>
      <c r="S64" s="29">
        <f t="shared" si="5"/>
        <v>100</v>
      </c>
      <c r="T64" s="29" t="str">
        <f t="shared" si="6"/>
        <v xml:space="preserve"> FAIL: 0, ABSENT: 1</v>
      </c>
      <c r="U64" s="133" t="str">
        <f t="shared" si="7"/>
        <v/>
      </c>
      <c r="V64" s="115"/>
      <c r="W64" s="115"/>
      <c r="X64" s="115"/>
    </row>
    <row r="65" spans="1:24" ht="15.75" customHeight="1" thickBot="1">
      <c r="A65" s="58">
        <v>59</v>
      </c>
      <c r="B65" s="177">
        <v>417</v>
      </c>
      <c r="C65" s="178" t="s">
        <v>1106</v>
      </c>
      <c r="D65" s="178" t="s">
        <v>1070</v>
      </c>
      <c r="E65" s="179" t="s">
        <v>865</v>
      </c>
      <c r="F65" s="157">
        <v>37</v>
      </c>
      <c r="G65" s="169">
        <v>66</v>
      </c>
      <c r="H65" s="169">
        <v>37</v>
      </c>
      <c r="I65" s="195" t="s">
        <v>865</v>
      </c>
      <c r="J65" s="200"/>
      <c r="K65" s="189" t="s">
        <v>865</v>
      </c>
      <c r="L65" s="206"/>
      <c r="M65" s="157" t="s">
        <v>865</v>
      </c>
      <c r="N65" s="26">
        <f t="shared" si="8"/>
        <v>7</v>
      </c>
      <c r="O65" s="53">
        <f t="shared" si="10"/>
        <v>560</v>
      </c>
      <c r="P65" s="108" t="str">
        <f t="shared" ref="P65:P77" si="12">IF(R65="PASS", SUMIF(F65:M65,"&gt;0"), "-")</f>
        <v>-</v>
      </c>
      <c r="Q65" s="109" t="str">
        <f t="shared" si="9"/>
        <v>-</v>
      </c>
      <c r="R65" s="33" t="str">
        <f t="shared" si="4"/>
        <v>FAIL</v>
      </c>
      <c r="S65" s="29">
        <f t="shared" si="5"/>
        <v>400</v>
      </c>
      <c r="T65" s="29" t="str">
        <f t="shared" si="6"/>
        <v xml:space="preserve"> FAIL: 1, ABSENT: 4</v>
      </c>
      <c r="U65" s="133" t="str">
        <f t="shared" si="7"/>
        <v xml:space="preserve">English, Math, Physics, Statistics, Computer, </v>
      </c>
      <c r="V65" s="115"/>
      <c r="W65" s="115"/>
      <c r="X65" s="115"/>
    </row>
    <row r="66" spans="1:24" ht="15.75" customHeight="1" thickBot="1">
      <c r="A66" s="58">
        <v>60</v>
      </c>
      <c r="B66" s="174">
        <v>418</v>
      </c>
      <c r="C66" s="175" t="s">
        <v>1107</v>
      </c>
      <c r="D66" s="175" t="s">
        <v>1070</v>
      </c>
      <c r="E66" s="176">
        <v>40</v>
      </c>
      <c r="F66" s="157">
        <v>27</v>
      </c>
      <c r="G66" s="168">
        <v>36</v>
      </c>
      <c r="H66" s="168">
        <v>50</v>
      </c>
      <c r="I66" s="196">
        <v>59</v>
      </c>
      <c r="J66" s="196">
        <v>40</v>
      </c>
      <c r="K66" s="207"/>
      <c r="L66" s="206"/>
      <c r="M66" s="158">
        <v>36</v>
      </c>
      <c r="N66" s="26">
        <f t="shared" si="8"/>
        <v>7</v>
      </c>
      <c r="O66" s="53">
        <f t="shared" si="10"/>
        <v>575</v>
      </c>
      <c r="P66" s="53">
        <f t="shared" si="12"/>
        <v>248</v>
      </c>
      <c r="Q66" s="28">
        <f t="shared" si="9"/>
        <v>43.130434782608695</v>
      </c>
      <c r="R66" s="33" t="str">
        <f t="shared" si="4"/>
        <v>PASS</v>
      </c>
      <c r="S66" s="29">
        <f t="shared" si="5"/>
        <v>100</v>
      </c>
      <c r="T66" s="29" t="str">
        <f t="shared" si="6"/>
        <v xml:space="preserve"> FAIL: 1, ABSENT: 0</v>
      </c>
      <c r="U66" s="133" t="str">
        <f t="shared" si="7"/>
        <v/>
      </c>
      <c r="V66" s="115"/>
      <c r="W66" s="115"/>
      <c r="X66" s="115"/>
    </row>
    <row r="67" spans="1:24" ht="15.75" customHeight="1" thickBot="1">
      <c r="A67" s="58">
        <v>61</v>
      </c>
      <c r="B67" s="177">
        <v>419</v>
      </c>
      <c r="C67" s="178" t="s">
        <v>1108</v>
      </c>
      <c r="D67" s="178" t="s">
        <v>1070</v>
      </c>
      <c r="E67" s="179" t="s">
        <v>865</v>
      </c>
      <c r="F67" s="157">
        <v>41</v>
      </c>
      <c r="G67" s="169">
        <v>48</v>
      </c>
      <c r="H67" s="169">
        <v>90</v>
      </c>
      <c r="I67" s="195" t="s">
        <v>865</v>
      </c>
      <c r="J67" s="200"/>
      <c r="K67" s="189">
        <v>18</v>
      </c>
      <c r="L67" s="206"/>
      <c r="M67" s="158">
        <v>41</v>
      </c>
      <c r="N67" s="26">
        <f t="shared" si="8"/>
        <v>7</v>
      </c>
      <c r="O67" s="53">
        <f t="shared" si="10"/>
        <v>560</v>
      </c>
      <c r="P67" s="53" t="str">
        <f t="shared" si="12"/>
        <v>-</v>
      </c>
      <c r="Q67" s="28" t="str">
        <f t="shared" si="9"/>
        <v>-</v>
      </c>
      <c r="R67" s="33" t="str">
        <f t="shared" si="4"/>
        <v>FAIL</v>
      </c>
      <c r="S67" s="29">
        <f t="shared" si="5"/>
        <v>200</v>
      </c>
      <c r="T67" s="29" t="str">
        <f t="shared" si="6"/>
        <v xml:space="preserve"> FAIL: 1, ABSENT: 2</v>
      </c>
      <c r="U67" s="133" t="str">
        <f t="shared" si="7"/>
        <v xml:space="preserve">English, Math, </v>
      </c>
      <c r="V67" s="115"/>
      <c r="W67" s="115"/>
      <c r="X67" s="115"/>
    </row>
    <row r="68" spans="1:24" ht="15.75" customHeight="1" thickBot="1">
      <c r="A68" s="58">
        <v>62</v>
      </c>
      <c r="B68" s="174">
        <v>420</v>
      </c>
      <c r="C68" s="175" t="s">
        <v>1109</v>
      </c>
      <c r="D68" s="175" t="s">
        <v>1070</v>
      </c>
      <c r="E68" s="176">
        <v>10</v>
      </c>
      <c r="F68" s="157" t="s">
        <v>865</v>
      </c>
      <c r="G68" s="168">
        <v>74</v>
      </c>
      <c r="H68" s="168">
        <v>45</v>
      </c>
      <c r="I68" s="196" t="s">
        <v>865</v>
      </c>
      <c r="J68" s="197"/>
      <c r="K68" s="189">
        <v>9</v>
      </c>
      <c r="L68" s="206"/>
      <c r="M68" s="158">
        <v>25</v>
      </c>
      <c r="N68" s="26">
        <f t="shared" si="8"/>
        <v>7</v>
      </c>
      <c r="O68" s="53">
        <f t="shared" si="10"/>
        <v>560</v>
      </c>
      <c r="P68" s="53" t="str">
        <f t="shared" si="12"/>
        <v>-</v>
      </c>
      <c r="Q68" s="28" t="str">
        <f t="shared" si="9"/>
        <v>-</v>
      </c>
      <c r="R68" s="33" t="str">
        <f t="shared" si="4"/>
        <v>FAIL</v>
      </c>
      <c r="S68" s="29">
        <f t="shared" si="5"/>
        <v>400</v>
      </c>
      <c r="T68" s="29" t="str">
        <f t="shared" si="6"/>
        <v xml:space="preserve"> FAIL: 3, ABSENT: 2</v>
      </c>
      <c r="U68" s="133" t="str">
        <f t="shared" si="7"/>
        <v xml:space="preserve">English, Math, Physics, Statistics, Computer, </v>
      </c>
      <c r="V68" s="115"/>
      <c r="W68" s="115"/>
      <c r="X68" s="115"/>
    </row>
    <row r="69" spans="1:24" ht="15.75" customHeight="1" thickBot="1">
      <c r="A69" s="58">
        <v>63</v>
      </c>
      <c r="B69" s="177">
        <v>421</v>
      </c>
      <c r="C69" s="178" t="s">
        <v>1110</v>
      </c>
      <c r="D69" s="178" t="s">
        <v>1070</v>
      </c>
      <c r="E69" s="179">
        <v>46</v>
      </c>
      <c r="F69" s="157">
        <v>38</v>
      </c>
      <c r="G69" s="169">
        <v>65</v>
      </c>
      <c r="H69" s="169">
        <v>73</v>
      </c>
      <c r="I69" s="195" t="s">
        <v>865</v>
      </c>
      <c r="J69" s="200"/>
      <c r="K69" s="189">
        <v>8</v>
      </c>
      <c r="L69" s="206"/>
      <c r="M69" s="157" t="s">
        <v>865</v>
      </c>
      <c r="N69" s="26">
        <f t="shared" si="8"/>
        <v>7</v>
      </c>
      <c r="O69" s="53">
        <f t="shared" si="10"/>
        <v>560</v>
      </c>
      <c r="P69" s="53" t="str">
        <f t="shared" si="12"/>
        <v>-</v>
      </c>
      <c r="Q69" s="28" t="str">
        <f t="shared" si="9"/>
        <v>-</v>
      </c>
      <c r="R69" s="33" t="str">
        <f t="shared" si="4"/>
        <v>FAIL</v>
      </c>
      <c r="S69" s="29">
        <f t="shared" si="5"/>
        <v>300</v>
      </c>
      <c r="T69" s="29" t="str">
        <f t="shared" si="6"/>
        <v xml:space="preserve"> FAIL: 1, ABSENT: 2</v>
      </c>
      <c r="U69" s="133" t="str">
        <f t="shared" si="7"/>
        <v xml:space="preserve">English, Math, Physics, Statistics, Computer, </v>
      </c>
      <c r="V69" s="115"/>
      <c r="W69" s="115"/>
      <c r="X69" s="115"/>
    </row>
    <row r="70" spans="1:24" ht="15.75" customHeight="1" thickBot="1">
      <c r="A70" s="58">
        <v>64</v>
      </c>
      <c r="B70" s="174">
        <v>422</v>
      </c>
      <c r="C70" s="175" t="s">
        <v>1111</v>
      </c>
      <c r="D70" s="175" t="s">
        <v>1070</v>
      </c>
      <c r="E70" s="176">
        <v>47</v>
      </c>
      <c r="F70" s="157">
        <v>46</v>
      </c>
      <c r="G70" s="168">
        <v>63</v>
      </c>
      <c r="H70" s="168">
        <v>70</v>
      </c>
      <c r="I70" s="196">
        <v>24</v>
      </c>
      <c r="J70" s="196">
        <v>60</v>
      </c>
      <c r="K70" s="207"/>
      <c r="L70" s="206"/>
      <c r="M70" s="158">
        <v>66</v>
      </c>
      <c r="N70" s="26">
        <f t="shared" si="8"/>
        <v>7</v>
      </c>
      <c r="O70" s="53">
        <f t="shared" si="10"/>
        <v>575</v>
      </c>
      <c r="P70" s="53">
        <f t="shared" si="12"/>
        <v>329</v>
      </c>
      <c r="Q70" s="28">
        <f t="shared" si="9"/>
        <v>57.217391304347828</v>
      </c>
      <c r="R70" s="33" t="str">
        <f t="shared" si="4"/>
        <v>PASS</v>
      </c>
      <c r="S70" s="29">
        <f t="shared" si="5"/>
        <v>100</v>
      </c>
      <c r="T70" s="29" t="str">
        <f t="shared" si="6"/>
        <v xml:space="preserve"> FAIL: 1, ABSENT: 0</v>
      </c>
      <c r="U70" s="133" t="str">
        <f t="shared" si="7"/>
        <v xml:space="preserve">English, </v>
      </c>
      <c r="V70" s="115"/>
      <c r="W70" s="115"/>
      <c r="X70" s="115"/>
    </row>
    <row r="71" spans="1:24" ht="15.75" customHeight="1" thickBot="1">
      <c r="A71" s="58">
        <v>65</v>
      </c>
      <c r="B71" s="177">
        <v>423</v>
      </c>
      <c r="C71" s="178" t="s">
        <v>1112</v>
      </c>
      <c r="D71" s="178" t="s">
        <v>1070</v>
      </c>
      <c r="E71" s="179">
        <v>48</v>
      </c>
      <c r="F71" s="157">
        <v>45</v>
      </c>
      <c r="G71" s="169">
        <v>66</v>
      </c>
      <c r="H71" s="169">
        <v>81</v>
      </c>
      <c r="I71" s="195">
        <v>45</v>
      </c>
      <c r="J71" s="195">
        <v>64</v>
      </c>
      <c r="K71" s="207"/>
      <c r="L71" s="206"/>
      <c r="M71" s="158">
        <v>57</v>
      </c>
      <c r="N71" s="26">
        <f t="shared" si="8"/>
        <v>7</v>
      </c>
      <c r="O71" s="53">
        <f t="shared" si="10"/>
        <v>575</v>
      </c>
      <c r="P71" s="53">
        <f t="shared" si="12"/>
        <v>358</v>
      </c>
      <c r="Q71" s="28">
        <f t="shared" si="9"/>
        <v>62.260869565217391</v>
      </c>
      <c r="R71" s="33" t="str">
        <f t="shared" si="4"/>
        <v>PASS</v>
      </c>
      <c r="S71" s="29">
        <f t="shared" si="5"/>
        <v>0</v>
      </c>
      <c r="T71" s="29" t="str">
        <f t="shared" si="6"/>
        <v>PASS</v>
      </c>
      <c r="U71" s="133" t="str">
        <f t="shared" si="7"/>
        <v/>
      </c>
      <c r="V71" s="115"/>
      <c r="W71" s="115"/>
      <c r="X71" s="115"/>
    </row>
    <row r="72" spans="1:24" ht="15.75" customHeight="1" thickBot="1">
      <c r="A72" s="58">
        <v>66</v>
      </c>
      <c r="B72" s="174">
        <v>426</v>
      </c>
      <c r="C72" s="175" t="s">
        <v>1113</v>
      </c>
      <c r="D72" s="175" t="s">
        <v>1070</v>
      </c>
      <c r="E72" s="176">
        <v>46</v>
      </c>
      <c r="F72" s="157">
        <v>44</v>
      </c>
      <c r="G72" s="168">
        <v>43</v>
      </c>
      <c r="H72" s="168">
        <v>83</v>
      </c>
      <c r="I72" s="196">
        <v>49</v>
      </c>
      <c r="J72" s="197"/>
      <c r="K72" s="207"/>
      <c r="L72" s="158">
        <v>72</v>
      </c>
      <c r="M72" s="158">
        <v>72</v>
      </c>
      <c r="N72" s="26">
        <f t="shared" si="8"/>
        <v>7</v>
      </c>
      <c r="O72" s="53">
        <f t="shared" si="10"/>
        <v>560</v>
      </c>
      <c r="P72" s="53">
        <f t="shared" si="12"/>
        <v>363</v>
      </c>
      <c r="Q72" s="28">
        <f t="shared" si="9"/>
        <v>64.821428571428569</v>
      </c>
      <c r="R72" s="33" t="str">
        <f t="shared" ref="R72:R135" si="13">IF(
   AND(COUNTA(F72:M72)&gt;0, COUNTIF(F72:M72,"A")=COUNTA(F72:M72)),
   "ABSENT",
   IF(
      AND(
         COUNTIF(F72:F72,"&lt;20")=0,
         COUNTIF(G72:J72,"&lt;40")=0,
         COUNTIF(K72:L72,"&lt;34")=0,
         COUNTIF(M72,"&lt;30")=0,
         COUNTIF(F72:M72,"A")+COUNTIF(F72:M72,"Absent")=0
      ),
      "PASS",
      IF(
         (COUNTIF(F72:F72,"&lt;20") +
          COUNTIF(G72:J72,"&lt;40") +
          COUNTIF(K72:L72,"&lt;34") +
          COUNTIF(M72,"&lt;30") +
          COUNTIF(F72:M72,"A") +
          COUNTIF(F72:M72,"Absent")) &gt;= 2,
         "FAIL",
         "PASS"
      )
   )
)</f>
        <v>PASS</v>
      </c>
      <c r="S72" s="29">
        <f t="shared" ref="S72:S135" si="14">IF(
COUNTIF(F72:M72,"A")+COUNTIF(F72:M72,"Absent")=7,
700,
IF(
AND(
COUNTIF(F72:M72,"A")+COUNTIF(F72:M72,"Absent")=0,
(
COUNTIF(F72:F72,"&lt;20")+
COUNTIF(G72:J72,"&lt;40")+
COUNTIF(K72:L72,"&lt;34")+
COUNTIF(M72,"&lt;30")
)&gt;2
),
500,
(
(
COUNTIF(F72:F72,"&lt;20")+
COUNTIF(G72:J72,"&lt;40")+
COUNTIF(K72:L72,"&lt;34")+
COUNTIF(M72,"&lt;30")
)
+
(
COUNTIF(F72:M72,"A")+
COUNTIF(F72:M72,"Absent")
)
)*100
))</f>
        <v>0</v>
      </c>
      <c r="T72" s="29" t="str">
        <f t="shared" ref="T72:T135" si="15">IF(
   AND(
      COUNTIF(E72:F72,"&lt;20")=0,
      COUNTIF(G72:J72,"&lt;40")=0,
      COUNTIF(K72:L72,"&lt;34")=0,
      COUNTIF(M72,"&lt;30")=0,
      COUNTIF(F72:M72,"A")+COUNTIF(F72:M72,"Absent")=0
   ),
   "PASS",
   " FAIL: " &amp;
   (COUNTIF(E72:F72,"&lt;20") +
    COUNTIF(G72:J72,"&lt;40") +
    COUNTIF(K72:L72,"&lt;34") +
    COUNTIF(M72,"&lt;30")
   )
   &amp; ", ABSENT: " &amp;
   (COUNTIF(E72:M72,"A") + COUNTIF(E72:M72,"Absent"))
)</f>
        <v>PASS</v>
      </c>
      <c r="U72" s="133" t="str">
        <f t="shared" ref="U72:U135" si="16">IF(AND(G72&lt;&gt;"",OR(G72="A",G72="Absent",G72&lt;20)),"Tarjuma, ","") &amp;
IF(AND(H72&lt;&gt;"",OR(H72="A",H72="Absent",H72&lt;20))," Islamic Study/Ethics, ","") &amp;
IF(AND(I72&lt;&gt;"",OR(I72="A",I72="Absent",I72&lt;40)),"English, ","") &amp;
IF(AND(J72&lt;&gt;"",OR(J72="A",J72="Absent",J72&lt;40)),"Urdu, ","") &amp;
IF(AND(K72&lt;&gt;"",OR(K72="A",K72="Absent",K72&lt;34)),"Math, ","") &amp;
IF(AND(L72&lt;&gt;"",OR(L72="A",L72="Absent",L72&lt;34)),"Economics, ","") &amp;
IF(AND(M72&lt;&gt;"",OR(M72="A",M72="Absent",M72&lt;34)),"Physics, ","") &amp;
IF(AND(M72&lt;&gt;"",OR(M72="A",M72="Absent",M72&lt;34)),"Statistics, ","") &amp;
IF(AND(M72&lt;&gt;"",OR(M72="A",M72="Absent",M72&lt;30)),"Computer, ","")</f>
        <v/>
      </c>
      <c r="V72" s="115"/>
      <c r="W72" s="115"/>
      <c r="X72" s="115"/>
    </row>
    <row r="73" spans="1:24" ht="15.75" customHeight="1" thickBot="1">
      <c r="A73" s="58">
        <v>67</v>
      </c>
      <c r="B73" s="177">
        <v>427</v>
      </c>
      <c r="C73" s="178" t="s">
        <v>1114</v>
      </c>
      <c r="D73" s="178" t="s">
        <v>1070</v>
      </c>
      <c r="E73" s="179" t="s">
        <v>865</v>
      </c>
      <c r="F73" s="157">
        <v>35</v>
      </c>
      <c r="G73" s="169" t="s">
        <v>865</v>
      </c>
      <c r="H73" s="169">
        <v>52</v>
      </c>
      <c r="I73" s="195" t="s">
        <v>865</v>
      </c>
      <c r="J73" s="200"/>
      <c r="K73" s="189">
        <v>13</v>
      </c>
      <c r="L73" s="206"/>
      <c r="M73" s="158">
        <v>16</v>
      </c>
      <c r="N73" s="26">
        <f t="shared" si="8"/>
        <v>7</v>
      </c>
      <c r="O73" s="53">
        <f t="shared" si="10"/>
        <v>560</v>
      </c>
      <c r="P73" s="53" t="str">
        <f t="shared" si="12"/>
        <v>-</v>
      </c>
      <c r="Q73" s="28" t="str">
        <f t="shared" si="9"/>
        <v>-</v>
      </c>
      <c r="R73" s="33" t="str">
        <f t="shared" si="13"/>
        <v>FAIL</v>
      </c>
      <c r="S73" s="29">
        <f t="shared" si="14"/>
        <v>400</v>
      </c>
      <c r="T73" s="29" t="str">
        <f t="shared" si="15"/>
        <v xml:space="preserve"> FAIL: 2, ABSENT: 3</v>
      </c>
      <c r="U73" s="133" t="str">
        <f t="shared" si="16"/>
        <v xml:space="preserve">Tarjuma, English, Math, Physics, Statistics, Computer, </v>
      </c>
      <c r="V73" s="115"/>
      <c r="W73" s="115"/>
      <c r="X73" s="115"/>
    </row>
    <row r="74" spans="1:24" ht="15.75" customHeight="1" thickBot="1">
      <c r="A74" s="58">
        <v>68</v>
      </c>
      <c r="B74" s="174">
        <v>428</v>
      </c>
      <c r="C74" s="175" t="s">
        <v>1115</v>
      </c>
      <c r="D74" s="175" t="s">
        <v>1070</v>
      </c>
      <c r="E74" s="176">
        <v>43</v>
      </c>
      <c r="F74" s="157">
        <v>38</v>
      </c>
      <c r="G74" s="168">
        <v>68</v>
      </c>
      <c r="H74" s="168">
        <v>77</v>
      </c>
      <c r="I74" s="196">
        <v>18</v>
      </c>
      <c r="J74" s="196">
        <v>40</v>
      </c>
      <c r="K74" s="207"/>
      <c r="L74" s="206"/>
      <c r="M74" s="158">
        <v>59</v>
      </c>
      <c r="N74" s="26">
        <f t="shared" si="8"/>
        <v>7</v>
      </c>
      <c r="O74" s="53">
        <f t="shared" si="10"/>
        <v>575</v>
      </c>
      <c r="P74" s="108">
        <f t="shared" si="12"/>
        <v>300</v>
      </c>
      <c r="Q74" s="109">
        <f t="shared" si="9"/>
        <v>52.173913043478258</v>
      </c>
      <c r="R74" s="33" t="str">
        <f t="shared" si="13"/>
        <v>PASS</v>
      </c>
      <c r="S74" s="29">
        <f t="shared" si="14"/>
        <v>100</v>
      </c>
      <c r="T74" s="29" t="str">
        <f t="shared" si="15"/>
        <v xml:space="preserve"> FAIL: 1, ABSENT: 0</v>
      </c>
      <c r="U74" s="133" t="str">
        <f t="shared" si="16"/>
        <v xml:space="preserve">English, </v>
      </c>
      <c r="V74" s="115"/>
      <c r="W74" s="115"/>
      <c r="X74" s="115"/>
    </row>
    <row r="75" spans="1:24" ht="15.75" customHeight="1" thickBot="1">
      <c r="A75" s="58">
        <v>69</v>
      </c>
      <c r="B75" s="177">
        <v>429</v>
      </c>
      <c r="C75" s="178" t="s">
        <v>895</v>
      </c>
      <c r="D75" s="178" t="s">
        <v>869</v>
      </c>
      <c r="E75" s="179" t="s">
        <v>865</v>
      </c>
      <c r="F75" s="157" t="s">
        <v>865</v>
      </c>
      <c r="G75" s="169" t="s">
        <v>865</v>
      </c>
      <c r="H75" s="169" t="s">
        <v>865</v>
      </c>
      <c r="I75" s="200"/>
      <c r="J75" s="200"/>
      <c r="K75" s="208" t="s">
        <v>865</v>
      </c>
      <c r="L75" s="206"/>
      <c r="M75" s="206"/>
      <c r="N75" s="26">
        <f>COUNTA(E75:M75)</f>
        <v>5</v>
      </c>
      <c r="O75" s="53">
        <f t="shared" si="10"/>
        <v>385</v>
      </c>
      <c r="P75" s="53" t="str">
        <f t="shared" si="12"/>
        <v>-</v>
      </c>
      <c r="Q75" s="28" t="str">
        <f t="shared" ref="Q75:Q109" si="17">IF(ISNUMBER(P75), P75/O75*100, "-")</f>
        <v>-</v>
      </c>
      <c r="R75" s="33" t="str">
        <f t="shared" si="13"/>
        <v>ABSENT</v>
      </c>
      <c r="S75" s="29">
        <f t="shared" si="14"/>
        <v>400</v>
      </c>
      <c r="T75" s="29" t="str">
        <f t="shared" si="15"/>
        <v xml:space="preserve"> FAIL: 0, ABSENT: 5</v>
      </c>
      <c r="U75" s="133" t="str">
        <f t="shared" si="16"/>
        <v xml:space="preserve">Tarjuma,  Islamic Study/Ethics, Math, </v>
      </c>
      <c r="V75" s="115"/>
      <c r="W75" s="115"/>
      <c r="X75" s="115"/>
    </row>
    <row r="76" spans="1:24" ht="15.75" customHeight="1" thickBot="1">
      <c r="A76" s="58">
        <v>70</v>
      </c>
      <c r="B76" s="174">
        <v>430</v>
      </c>
      <c r="C76" s="175" t="s">
        <v>1116</v>
      </c>
      <c r="D76" s="175" t="s">
        <v>1070</v>
      </c>
      <c r="E76" s="176" t="s">
        <v>865</v>
      </c>
      <c r="F76" s="157" t="s">
        <v>865</v>
      </c>
      <c r="G76" s="168">
        <v>40</v>
      </c>
      <c r="H76" s="168">
        <v>69</v>
      </c>
      <c r="I76" s="196" t="s">
        <v>865</v>
      </c>
      <c r="J76" s="196" t="s">
        <v>865</v>
      </c>
      <c r="K76" s="207"/>
      <c r="L76" s="206"/>
      <c r="M76" s="157" t="s">
        <v>865</v>
      </c>
      <c r="N76" s="26">
        <f t="shared" si="8"/>
        <v>7</v>
      </c>
      <c r="O76" s="53">
        <f t="shared" si="10"/>
        <v>575</v>
      </c>
      <c r="P76" s="53" t="str">
        <f t="shared" si="12"/>
        <v>-</v>
      </c>
      <c r="Q76" s="28" t="str">
        <f t="shared" si="17"/>
        <v>-</v>
      </c>
      <c r="R76" s="33" t="str">
        <f t="shared" si="13"/>
        <v>FAIL</v>
      </c>
      <c r="S76" s="29">
        <f t="shared" si="14"/>
        <v>400</v>
      </c>
      <c r="T76" s="29" t="str">
        <f t="shared" si="15"/>
        <v xml:space="preserve"> FAIL: 0, ABSENT: 5</v>
      </c>
      <c r="U76" s="133" t="str">
        <f t="shared" si="16"/>
        <v xml:space="preserve">English, Urdu, Physics, Statistics, Computer, </v>
      </c>
      <c r="V76" s="115"/>
      <c r="W76" s="115"/>
      <c r="X76" s="115"/>
    </row>
    <row r="77" spans="1:24" ht="15.75" customHeight="1" thickBot="1">
      <c r="A77" s="58">
        <v>71</v>
      </c>
      <c r="B77" s="177">
        <v>431</v>
      </c>
      <c r="C77" s="178" t="s">
        <v>1117</v>
      </c>
      <c r="D77" s="178" t="s">
        <v>1070</v>
      </c>
      <c r="E77" s="179">
        <v>47</v>
      </c>
      <c r="F77" s="157">
        <v>33</v>
      </c>
      <c r="G77" s="169">
        <v>70</v>
      </c>
      <c r="H77" s="169">
        <v>67</v>
      </c>
      <c r="I77" s="195">
        <v>63</v>
      </c>
      <c r="J77" s="195">
        <v>43</v>
      </c>
      <c r="K77" s="207"/>
      <c r="L77" s="206"/>
      <c r="M77" s="158">
        <v>53</v>
      </c>
      <c r="N77" s="26">
        <f t="shared" si="8"/>
        <v>7</v>
      </c>
      <c r="O77" s="53">
        <f t="shared" si="10"/>
        <v>575</v>
      </c>
      <c r="P77" s="53">
        <f t="shared" si="12"/>
        <v>329</v>
      </c>
      <c r="Q77" s="28">
        <f t="shared" si="17"/>
        <v>57.217391304347828</v>
      </c>
      <c r="R77" s="33" t="str">
        <f t="shared" si="13"/>
        <v>PASS</v>
      </c>
      <c r="S77" s="29">
        <f t="shared" si="14"/>
        <v>0</v>
      </c>
      <c r="T77" s="29" t="str">
        <f t="shared" si="15"/>
        <v>PASS</v>
      </c>
      <c r="U77" s="133" t="str">
        <f t="shared" si="16"/>
        <v/>
      </c>
      <c r="V77" s="115"/>
      <c r="W77" s="115"/>
      <c r="X77" s="115"/>
    </row>
    <row r="78" spans="1:24" ht="15.75" customHeight="1" thickBot="1">
      <c r="A78" s="58">
        <v>72</v>
      </c>
      <c r="B78" s="174">
        <v>432</v>
      </c>
      <c r="C78" s="175" t="s">
        <v>1118</v>
      </c>
      <c r="D78" s="175" t="s">
        <v>1070</v>
      </c>
      <c r="E78" s="176" t="s">
        <v>865</v>
      </c>
      <c r="F78" s="157">
        <v>33</v>
      </c>
      <c r="G78" s="168">
        <v>69</v>
      </c>
      <c r="H78" s="168">
        <v>67</v>
      </c>
      <c r="I78" s="196">
        <v>66</v>
      </c>
      <c r="J78" s="196">
        <v>40</v>
      </c>
      <c r="K78" s="207"/>
      <c r="L78" s="206"/>
      <c r="M78" s="158">
        <v>42</v>
      </c>
      <c r="N78" s="26">
        <f t="shared" si="8"/>
        <v>7</v>
      </c>
      <c r="O78" s="53">
        <f t="shared" si="10"/>
        <v>575</v>
      </c>
      <c r="P78" s="53">
        <f t="shared" ref="P78:P109" si="18">IF(R78="PASS", SUMIF(E78:M78,"&gt;0"), "-")</f>
        <v>317</v>
      </c>
      <c r="Q78" s="28">
        <f t="shared" si="17"/>
        <v>55.130434782608695</v>
      </c>
      <c r="R78" s="33" t="str">
        <f t="shared" si="13"/>
        <v>PASS</v>
      </c>
      <c r="S78" s="29">
        <f t="shared" si="14"/>
        <v>0</v>
      </c>
      <c r="T78" s="29" t="str">
        <f t="shared" si="15"/>
        <v>PASS</v>
      </c>
      <c r="U78" s="133" t="str">
        <f t="shared" si="16"/>
        <v/>
      </c>
      <c r="V78" s="115"/>
      <c r="W78" s="115"/>
      <c r="X78" s="115"/>
    </row>
    <row r="79" spans="1:24" ht="15.75" customHeight="1" thickBot="1">
      <c r="A79" s="58">
        <v>73</v>
      </c>
      <c r="B79" s="177">
        <v>433</v>
      </c>
      <c r="C79" s="178" t="s">
        <v>1119</v>
      </c>
      <c r="D79" s="178" t="s">
        <v>1070</v>
      </c>
      <c r="E79" s="179">
        <v>47</v>
      </c>
      <c r="F79" s="157">
        <v>47</v>
      </c>
      <c r="G79" s="169">
        <v>62</v>
      </c>
      <c r="H79" s="169">
        <v>72</v>
      </c>
      <c r="I79" s="195">
        <v>79</v>
      </c>
      <c r="J79" s="195">
        <v>71</v>
      </c>
      <c r="K79" s="207"/>
      <c r="L79" s="206"/>
      <c r="M79" s="158">
        <v>25</v>
      </c>
      <c r="N79" s="26">
        <f t="shared" si="8"/>
        <v>7</v>
      </c>
      <c r="O79" s="53">
        <f t="shared" si="10"/>
        <v>575</v>
      </c>
      <c r="P79" s="53">
        <f t="shared" si="18"/>
        <v>403</v>
      </c>
      <c r="Q79" s="28">
        <f t="shared" si="17"/>
        <v>70.086956521739125</v>
      </c>
      <c r="R79" s="33" t="str">
        <f t="shared" si="13"/>
        <v>PASS</v>
      </c>
      <c r="S79" s="29">
        <f t="shared" si="14"/>
        <v>100</v>
      </c>
      <c r="T79" s="29" t="str">
        <f t="shared" si="15"/>
        <v xml:space="preserve"> FAIL: 1, ABSENT: 0</v>
      </c>
      <c r="U79" s="133" t="str">
        <f t="shared" si="16"/>
        <v xml:space="preserve">Physics, Statistics, Computer, </v>
      </c>
      <c r="V79" s="115"/>
      <c r="W79" s="115"/>
      <c r="X79" s="115"/>
    </row>
    <row r="80" spans="1:24" ht="15.75" customHeight="1" thickBot="1">
      <c r="A80" s="58">
        <v>74</v>
      </c>
      <c r="B80" s="174">
        <v>434</v>
      </c>
      <c r="C80" s="175" t="s">
        <v>1120</v>
      </c>
      <c r="D80" s="175" t="s">
        <v>1070</v>
      </c>
      <c r="E80" s="176" t="s">
        <v>865</v>
      </c>
      <c r="F80" s="157" t="s">
        <v>865</v>
      </c>
      <c r="G80" s="168" t="s">
        <v>865</v>
      </c>
      <c r="H80" s="168">
        <v>51</v>
      </c>
      <c r="I80" s="196" t="s">
        <v>865</v>
      </c>
      <c r="J80" s="197"/>
      <c r="K80" s="189" t="s">
        <v>865</v>
      </c>
      <c r="L80" s="206"/>
      <c r="M80" s="157" t="s">
        <v>865</v>
      </c>
      <c r="N80" s="26">
        <f t="shared" ref="N80:N92" si="19">COUNTA(E80:M80)</f>
        <v>7</v>
      </c>
      <c r="O80" s="53">
        <f t="shared" si="10"/>
        <v>560</v>
      </c>
      <c r="P80" s="53" t="str">
        <f t="shared" si="18"/>
        <v>-</v>
      </c>
      <c r="Q80" s="28" t="str">
        <f t="shared" si="17"/>
        <v>-</v>
      </c>
      <c r="R80" s="33" t="str">
        <f t="shared" si="13"/>
        <v>FAIL</v>
      </c>
      <c r="S80" s="29">
        <f t="shared" si="14"/>
        <v>500</v>
      </c>
      <c r="T80" s="29" t="str">
        <f t="shared" si="15"/>
        <v xml:space="preserve"> FAIL: 0, ABSENT: 6</v>
      </c>
      <c r="U80" s="133" t="str">
        <f t="shared" si="16"/>
        <v xml:space="preserve">Tarjuma, English, Math, Physics, Statistics, Computer, </v>
      </c>
      <c r="V80" s="115"/>
      <c r="W80" s="115"/>
      <c r="X80" s="115"/>
    </row>
    <row r="81" spans="1:24" ht="15.75" customHeight="1" thickBot="1">
      <c r="A81" s="58">
        <v>75</v>
      </c>
      <c r="B81" s="177">
        <v>435</v>
      </c>
      <c r="C81" s="178" t="s">
        <v>1121</v>
      </c>
      <c r="D81" s="178" t="s">
        <v>1070</v>
      </c>
      <c r="E81" s="179" t="s">
        <v>865</v>
      </c>
      <c r="F81" s="157" t="s">
        <v>865</v>
      </c>
      <c r="G81" s="169" t="s">
        <v>865</v>
      </c>
      <c r="H81" s="169" t="s">
        <v>865</v>
      </c>
      <c r="I81" s="195" t="s">
        <v>865</v>
      </c>
      <c r="J81" s="200"/>
      <c r="K81" s="208" t="s">
        <v>865</v>
      </c>
      <c r="L81" s="206"/>
      <c r="M81" s="157" t="s">
        <v>865</v>
      </c>
      <c r="N81" s="26">
        <f t="shared" si="19"/>
        <v>7</v>
      </c>
      <c r="O81" s="53">
        <f t="shared" si="10"/>
        <v>560</v>
      </c>
      <c r="P81" s="53" t="str">
        <f t="shared" si="18"/>
        <v>-</v>
      </c>
      <c r="Q81" s="28" t="str">
        <f t="shared" si="17"/>
        <v>-</v>
      </c>
      <c r="R81" s="33" t="str">
        <f t="shared" si="13"/>
        <v>ABSENT</v>
      </c>
      <c r="S81" s="29">
        <f t="shared" si="14"/>
        <v>600</v>
      </c>
      <c r="T81" s="29" t="str">
        <f t="shared" si="15"/>
        <v xml:space="preserve"> FAIL: 0, ABSENT: 7</v>
      </c>
      <c r="U81" s="133" t="str">
        <f t="shared" si="16"/>
        <v xml:space="preserve">Tarjuma,  Islamic Study/Ethics, English, Math, Physics, Statistics, Computer, </v>
      </c>
      <c r="V81" s="115"/>
      <c r="W81" s="115"/>
      <c r="X81" s="115"/>
    </row>
    <row r="82" spans="1:24" ht="15.75" customHeight="1" thickBot="1">
      <c r="A82" s="58">
        <v>76</v>
      </c>
      <c r="B82" s="174">
        <v>436</v>
      </c>
      <c r="C82" s="175" t="s">
        <v>1122</v>
      </c>
      <c r="D82" s="175" t="s">
        <v>1070</v>
      </c>
      <c r="E82" s="176">
        <v>48</v>
      </c>
      <c r="F82" s="157">
        <v>49</v>
      </c>
      <c r="G82" s="168">
        <v>81</v>
      </c>
      <c r="H82" s="168">
        <v>87</v>
      </c>
      <c r="I82" s="196">
        <v>61</v>
      </c>
      <c r="J82" s="197"/>
      <c r="K82" s="189">
        <v>60</v>
      </c>
      <c r="L82" s="206"/>
      <c r="M82" s="158">
        <v>72</v>
      </c>
      <c r="N82" s="26">
        <f t="shared" si="19"/>
        <v>7</v>
      </c>
      <c r="O82" s="53">
        <f t="shared" si="10"/>
        <v>560</v>
      </c>
      <c r="P82" s="53">
        <f t="shared" si="18"/>
        <v>458</v>
      </c>
      <c r="Q82" s="28">
        <f t="shared" si="17"/>
        <v>81.785714285714278</v>
      </c>
      <c r="R82" s="33" t="str">
        <f t="shared" si="13"/>
        <v>PASS</v>
      </c>
      <c r="S82" s="29">
        <f t="shared" si="14"/>
        <v>0</v>
      </c>
      <c r="T82" s="29" t="str">
        <f t="shared" si="15"/>
        <v>PASS</v>
      </c>
      <c r="U82" s="133" t="str">
        <f t="shared" si="16"/>
        <v/>
      </c>
      <c r="V82" s="115"/>
      <c r="W82" s="115"/>
      <c r="X82" s="115"/>
    </row>
    <row r="83" spans="1:24" ht="15.75" customHeight="1" thickBot="1">
      <c r="A83" s="58">
        <v>77</v>
      </c>
      <c r="B83" s="177">
        <v>437</v>
      </c>
      <c r="C83" s="178" t="s">
        <v>1123</v>
      </c>
      <c r="D83" s="178" t="s">
        <v>1070</v>
      </c>
      <c r="E83" s="179" t="s">
        <v>865</v>
      </c>
      <c r="F83" s="157" t="s">
        <v>865</v>
      </c>
      <c r="G83" s="169" t="s">
        <v>865</v>
      </c>
      <c r="H83" s="169" t="s">
        <v>865</v>
      </c>
      <c r="I83" s="195" t="s">
        <v>865</v>
      </c>
      <c r="J83" s="200"/>
      <c r="K83" s="189" t="s">
        <v>865</v>
      </c>
      <c r="L83" s="206"/>
      <c r="M83" s="157" t="s">
        <v>865</v>
      </c>
      <c r="N83" s="26">
        <f t="shared" si="19"/>
        <v>7</v>
      </c>
      <c r="O83" s="53">
        <f t="shared" si="10"/>
        <v>560</v>
      </c>
      <c r="P83" s="53" t="str">
        <f t="shared" si="18"/>
        <v>-</v>
      </c>
      <c r="Q83" s="28" t="str">
        <f t="shared" si="17"/>
        <v>-</v>
      </c>
      <c r="R83" s="33" t="str">
        <f t="shared" si="13"/>
        <v>ABSENT</v>
      </c>
      <c r="S83" s="29">
        <f t="shared" si="14"/>
        <v>600</v>
      </c>
      <c r="T83" s="29" t="str">
        <f t="shared" si="15"/>
        <v xml:space="preserve"> FAIL: 0, ABSENT: 7</v>
      </c>
      <c r="U83" s="133" t="str">
        <f t="shared" si="16"/>
        <v xml:space="preserve">Tarjuma,  Islamic Study/Ethics, English, Math, Physics, Statistics, Computer, </v>
      </c>
      <c r="V83" s="115"/>
      <c r="W83" s="115"/>
      <c r="X83" s="115"/>
    </row>
    <row r="84" spans="1:24" ht="15.75" customHeight="1" thickBot="1">
      <c r="A84" s="58">
        <v>78</v>
      </c>
      <c r="B84" s="174">
        <v>438</v>
      </c>
      <c r="C84" s="175" t="s">
        <v>1124</v>
      </c>
      <c r="D84" s="175" t="s">
        <v>1070</v>
      </c>
      <c r="E84" s="176" t="s">
        <v>865</v>
      </c>
      <c r="F84" s="157" t="s">
        <v>865</v>
      </c>
      <c r="G84" s="168" t="s">
        <v>865</v>
      </c>
      <c r="H84" s="168" t="s">
        <v>865</v>
      </c>
      <c r="I84" s="196" t="s">
        <v>865</v>
      </c>
      <c r="J84" s="197"/>
      <c r="K84" s="189" t="s">
        <v>865</v>
      </c>
      <c r="L84" s="206"/>
      <c r="M84" s="157" t="s">
        <v>865</v>
      </c>
      <c r="N84" s="26">
        <f t="shared" si="19"/>
        <v>7</v>
      </c>
      <c r="O84" s="53">
        <f t="shared" si="10"/>
        <v>560</v>
      </c>
      <c r="P84" s="53" t="str">
        <f t="shared" si="18"/>
        <v>-</v>
      </c>
      <c r="Q84" s="28" t="str">
        <f t="shared" si="17"/>
        <v>-</v>
      </c>
      <c r="R84" s="33" t="str">
        <f t="shared" si="13"/>
        <v>ABSENT</v>
      </c>
      <c r="S84" s="29">
        <f t="shared" si="14"/>
        <v>600</v>
      </c>
      <c r="T84" s="29" t="str">
        <f t="shared" si="15"/>
        <v xml:space="preserve"> FAIL: 0, ABSENT: 7</v>
      </c>
      <c r="U84" s="133" t="str">
        <f t="shared" si="16"/>
        <v xml:space="preserve">Tarjuma,  Islamic Study/Ethics, English, Math, Physics, Statistics, Computer, </v>
      </c>
      <c r="V84" s="115"/>
      <c r="W84" s="115"/>
      <c r="X84" s="115"/>
    </row>
    <row r="85" spans="1:24" ht="15.75" customHeight="1" thickBot="1">
      <c r="A85" s="58">
        <v>79</v>
      </c>
      <c r="B85" s="177">
        <v>439</v>
      </c>
      <c r="C85" s="178" t="s">
        <v>1125</v>
      </c>
      <c r="D85" s="178" t="s">
        <v>1070</v>
      </c>
      <c r="E85" s="179" t="s">
        <v>865</v>
      </c>
      <c r="F85" s="157" t="s">
        <v>865</v>
      </c>
      <c r="G85" s="169" t="s">
        <v>865</v>
      </c>
      <c r="H85" s="169" t="s">
        <v>865</v>
      </c>
      <c r="I85" s="195" t="s">
        <v>865</v>
      </c>
      <c r="J85" s="195" t="s">
        <v>865</v>
      </c>
      <c r="K85" s="207"/>
      <c r="L85" s="206"/>
      <c r="M85" s="157" t="s">
        <v>865</v>
      </c>
      <c r="N85" s="26">
        <f t="shared" si="19"/>
        <v>7</v>
      </c>
      <c r="O85" s="53">
        <f t="shared" si="10"/>
        <v>575</v>
      </c>
      <c r="P85" s="53" t="str">
        <f t="shared" si="18"/>
        <v>-</v>
      </c>
      <c r="Q85" s="28" t="str">
        <f t="shared" si="17"/>
        <v>-</v>
      </c>
      <c r="R85" s="33" t="str">
        <f t="shared" si="13"/>
        <v>ABSENT</v>
      </c>
      <c r="S85" s="29">
        <f t="shared" si="14"/>
        <v>600</v>
      </c>
      <c r="T85" s="29" t="str">
        <f t="shared" si="15"/>
        <v xml:space="preserve"> FAIL: 0, ABSENT: 7</v>
      </c>
      <c r="U85" s="133" t="str">
        <f t="shared" si="16"/>
        <v xml:space="preserve">Tarjuma,  Islamic Study/Ethics, English, Urdu, Physics, Statistics, Computer, </v>
      </c>
      <c r="V85" s="115"/>
      <c r="W85" s="115"/>
      <c r="X85" s="115"/>
    </row>
    <row r="86" spans="1:24" ht="15.75" customHeight="1" thickBot="1">
      <c r="A86" s="58">
        <v>80</v>
      </c>
      <c r="B86" s="174">
        <v>440</v>
      </c>
      <c r="C86" s="175" t="s">
        <v>1126</v>
      </c>
      <c r="D86" s="185" t="s">
        <v>1070</v>
      </c>
      <c r="E86" s="166" t="s">
        <v>865</v>
      </c>
      <c r="F86" s="166">
        <v>26</v>
      </c>
      <c r="G86" s="185" t="s">
        <v>865</v>
      </c>
      <c r="H86" s="168">
        <v>40</v>
      </c>
      <c r="I86" s="196">
        <v>41</v>
      </c>
      <c r="J86" s="197"/>
      <c r="K86" s="209" t="s">
        <v>865</v>
      </c>
      <c r="L86" s="185"/>
      <c r="M86" s="166" t="s">
        <v>865</v>
      </c>
      <c r="N86" s="26">
        <f t="shared" si="19"/>
        <v>7</v>
      </c>
      <c r="O86" s="53">
        <f t="shared" si="10"/>
        <v>560</v>
      </c>
      <c r="P86" s="53" t="str">
        <f t="shared" si="18"/>
        <v>-</v>
      </c>
      <c r="Q86" s="28" t="str">
        <f t="shared" si="17"/>
        <v>-</v>
      </c>
      <c r="R86" s="33" t="str">
        <f t="shared" si="13"/>
        <v>FAIL</v>
      </c>
      <c r="S86" s="29">
        <f t="shared" si="14"/>
        <v>300</v>
      </c>
      <c r="T86" s="29" t="str">
        <f t="shared" si="15"/>
        <v xml:space="preserve"> FAIL: 0, ABSENT: 4</v>
      </c>
      <c r="U86" s="133" t="str">
        <f t="shared" si="16"/>
        <v xml:space="preserve">Tarjuma, Math, Physics, Statistics, Computer, </v>
      </c>
      <c r="V86" s="115"/>
      <c r="W86" s="115"/>
      <c r="X86" s="115"/>
    </row>
    <row r="87" spans="1:24" s="111" customFormat="1" ht="15.75" customHeight="1" thickBot="1">
      <c r="A87" s="58">
        <v>81</v>
      </c>
      <c r="B87" s="177">
        <v>441</v>
      </c>
      <c r="C87" s="178" t="s">
        <v>1127</v>
      </c>
      <c r="D87" s="178" t="s">
        <v>1070</v>
      </c>
      <c r="E87" s="179">
        <v>44</v>
      </c>
      <c r="F87" s="157">
        <v>40</v>
      </c>
      <c r="G87" s="169">
        <v>52</v>
      </c>
      <c r="H87" s="169">
        <v>65</v>
      </c>
      <c r="I87" s="195">
        <v>26</v>
      </c>
      <c r="J87" s="195">
        <v>46</v>
      </c>
      <c r="K87" s="207"/>
      <c r="L87" s="206"/>
      <c r="M87" s="158">
        <v>49</v>
      </c>
      <c r="N87" s="26">
        <f t="shared" si="19"/>
        <v>7</v>
      </c>
      <c r="O87" s="53">
        <f t="shared" si="10"/>
        <v>575</v>
      </c>
      <c r="P87" s="53">
        <f t="shared" si="18"/>
        <v>322</v>
      </c>
      <c r="Q87" s="28">
        <f t="shared" si="17"/>
        <v>56.000000000000007</v>
      </c>
      <c r="R87" s="33" t="str">
        <f t="shared" si="13"/>
        <v>PASS</v>
      </c>
      <c r="S87" s="29">
        <f t="shared" si="14"/>
        <v>100</v>
      </c>
      <c r="T87" s="29" t="str">
        <f t="shared" si="15"/>
        <v xml:space="preserve"> FAIL: 1, ABSENT: 0</v>
      </c>
      <c r="U87" s="133" t="str">
        <f t="shared" si="16"/>
        <v xml:space="preserve">English, </v>
      </c>
      <c r="V87" s="115"/>
      <c r="W87" s="115"/>
      <c r="X87" s="115"/>
    </row>
    <row r="88" spans="1:24" ht="15.75" customHeight="1" thickBot="1">
      <c r="A88" s="58">
        <v>82</v>
      </c>
      <c r="B88" s="174">
        <v>443</v>
      </c>
      <c r="C88" s="175" t="s">
        <v>1128</v>
      </c>
      <c r="D88" s="175" t="s">
        <v>1070</v>
      </c>
      <c r="E88" s="176">
        <v>48</v>
      </c>
      <c r="F88" s="157">
        <v>44</v>
      </c>
      <c r="G88" s="168">
        <v>76</v>
      </c>
      <c r="H88" s="168">
        <v>76</v>
      </c>
      <c r="I88" s="196">
        <v>61</v>
      </c>
      <c r="J88" s="197"/>
      <c r="K88" s="189">
        <v>72</v>
      </c>
      <c r="L88" s="206"/>
      <c r="M88" s="158">
        <v>52</v>
      </c>
      <c r="N88" s="26">
        <f t="shared" si="19"/>
        <v>7</v>
      </c>
      <c r="O88" s="53">
        <f t="shared" si="10"/>
        <v>560</v>
      </c>
      <c r="P88" s="53">
        <f t="shared" si="18"/>
        <v>429</v>
      </c>
      <c r="Q88" s="28">
        <f t="shared" si="17"/>
        <v>76.607142857142861</v>
      </c>
      <c r="R88" s="33" t="str">
        <f t="shared" si="13"/>
        <v>PASS</v>
      </c>
      <c r="S88" s="29">
        <f t="shared" si="14"/>
        <v>0</v>
      </c>
      <c r="T88" s="29" t="str">
        <f t="shared" si="15"/>
        <v>PASS</v>
      </c>
      <c r="U88" s="133" t="str">
        <f t="shared" si="16"/>
        <v/>
      </c>
      <c r="V88" s="115"/>
      <c r="W88" s="115"/>
      <c r="X88" s="115"/>
    </row>
    <row r="89" spans="1:24" ht="15.75" customHeight="1" thickBot="1">
      <c r="A89" s="58">
        <v>83</v>
      </c>
      <c r="B89" s="177">
        <v>444</v>
      </c>
      <c r="C89" s="178" t="s">
        <v>1129</v>
      </c>
      <c r="D89" s="178" t="s">
        <v>1070</v>
      </c>
      <c r="E89" s="179">
        <v>23</v>
      </c>
      <c r="F89" s="157">
        <v>28</v>
      </c>
      <c r="G89" s="169" t="s">
        <v>865</v>
      </c>
      <c r="H89" s="169">
        <v>82</v>
      </c>
      <c r="I89" s="195">
        <v>44</v>
      </c>
      <c r="J89" s="200"/>
      <c r="K89" s="189">
        <v>8</v>
      </c>
      <c r="L89" s="206"/>
      <c r="M89" s="158">
        <v>27</v>
      </c>
      <c r="N89" s="26">
        <f t="shared" si="19"/>
        <v>7</v>
      </c>
      <c r="O89" s="53">
        <f t="shared" si="10"/>
        <v>560</v>
      </c>
      <c r="P89" s="53" t="str">
        <f t="shared" si="18"/>
        <v>-</v>
      </c>
      <c r="Q89" s="28" t="str">
        <f t="shared" si="17"/>
        <v>-</v>
      </c>
      <c r="R89" s="33" t="str">
        <f t="shared" si="13"/>
        <v>FAIL</v>
      </c>
      <c r="S89" s="29">
        <f t="shared" si="14"/>
        <v>300</v>
      </c>
      <c r="T89" s="29" t="str">
        <f t="shared" si="15"/>
        <v xml:space="preserve"> FAIL: 2, ABSENT: 1</v>
      </c>
      <c r="U89" s="133" t="str">
        <f t="shared" si="16"/>
        <v xml:space="preserve">Tarjuma, Math, Physics, Statistics, Computer, </v>
      </c>
      <c r="V89" s="115"/>
      <c r="W89" s="115"/>
      <c r="X89" s="115"/>
    </row>
    <row r="90" spans="1:24" ht="15.75" customHeight="1" thickBot="1">
      <c r="A90" s="58">
        <v>84</v>
      </c>
      <c r="B90" s="174">
        <v>445</v>
      </c>
      <c r="C90" s="175" t="s">
        <v>1130</v>
      </c>
      <c r="D90" s="175" t="s">
        <v>1070</v>
      </c>
      <c r="E90" s="176">
        <v>47</v>
      </c>
      <c r="F90" s="157">
        <v>47</v>
      </c>
      <c r="G90" s="168">
        <v>41</v>
      </c>
      <c r="H90" s="168">
        <v>80</v>
      </c>
      <c r="I90" s="196">
        <v>61</v>
      </c>
      <c r="J90" s="197"/>
      <c r="K90" s="189">
        <v>59</v>
      </c>
      <c r="L90" s="206"/>
      <c r="M90" s="158">
        <v>38</v>
      </c>
      <c r="N90" s="26">
        <f t="shared" si="19"/>
        <v>7</v>
      </c>
      <c r="O90" s="53">
        <f t="shared" si="10"/>
        <v>560</v>
      </c>
      <c r="P90" s="53">
        <f t="shared" si="18"/>
        <v>373</v>
      </c>
      <c r="Q90" s="28">
        <f t="shared" si="17"/>
        <v>66.607142857142847</v>
      </c>
      <c r="R90" s="33" t="str">
        <f t="shared" si="13"/>
        <v>PASS</v>
      </c>
      <c r="S90" s="29">
        <f t="shared" si="14"/>
        <v>0</v>
      </c>
      <c r="T90" s="29" t="str">
        <f t="shared" si="15"/>
        <v>PASS</v>
      </c>
      <c r="U90" s="133" t="str">
        <f t="shared" si="16"/>
        <v/>
      </c>
      <c r="V90" s="115"/>
      <c r="W90" s="115"/>
      <c r="X90" s="115"/>
    </row>
    <row r="91" spans="1:24" ht="15.75" customHeight="1" thickBot="1">
      <c r="A91" s="58">
        <v>85</v>
      </c>
      <c r="B91" s="177">
        <v>446</v>
      </c>
      <c r="C91" s="178" t="s">
        <v>862</v>
      </c>
      <c r="D91" s="178" t="s">
        <v>1070</v>
      </c>
      <c r="E91" s="179">
        <v>26</v>
      </c>
      <c r="F91" s="157">
        <v>40</v>
      </c>
      <c r="G91" s="169">
        <v>43</v>
      </c>
      <c r="H91" s="169">
        <v>68</v>
      </c>
      <c r="I91" s="195">
        <v>15</v>
      </c>
      <c r="J91" s="195">
        <v>40</v>
      </c>
      <c r="K91" s="207"/>
      <c r="L91" s="206"/>
      <c r="M91" s="158">
        <v>17</v>
      </c>
      <c r="N91" s="26">
        <f t="shared" si="19"/>
        <v>7</v>
      </c>
      <c r="O91" s="53">
        <f t="shared" si="10"/>
        <v>575</v>
      </c>
      <c r="P91" s="53" t="str">
        <f t="shared" si="18"/>
        <v>-</v>
      </c>
      <c r="Q91" s="28" t="str">
        <f t="shared" si="17"/>
        <v>-</v>
      </c>
      <c r="R91" s="33" t="str">
        <f t="shared" si="13"/>
        <v>FAIL</v>
      </c>
      <c r="S91" s="29">
        <f t="shared" si="14"/>
        <v>200</v>
      </c>
      <c r="T91" s="29" t="str">
        <f t="shared" si="15"/>
        <v xml:space="preserve"> FAIL: 2, ABSENT: 0</v>
      </c>
      <c r="U91" s="133" t="str">
        <f t="shared" si="16"/>
        <v xml:space="preserve">English, Physics, Statistics, Computer, </v>
      </c>
      <c r="V91" s="115"/>
      <c r="W91" s="115"/>
      <c r="X91" s="115"/>
    </row>
    <row r="92" spans="1:24" ht="15.75" customHeight="1" thickBot="1">
      <c r="A92" s="58">
        <v>86</v>
      </c>
      <c r="B92" s="174">
        <v>447</v>
      </c>
      <c r="C92" s="175" t="s">
        <v>1131</v>
      </c>
      <c r="D92" s="175" t="s">
        <v>1070</v>
      </c>
      <c r="E92" s="176">
        <v>44</v>
      </c>
      <c r="F92" s="157">
        <v>44</v>
      </c>
      <c r="G92" s="168">
        <v>71</v>
      </c>
      <c r="H92" s="168">
        <v>61</v>
      </c>
      <c r="I92" s="196">
        <v>59</v>
      </c>
      <c r="J92" s="197"/>
      <c r="K92" s="189">
        <v>40</v>
      </c>
      <c r="L92" s="206"/>
      <c r="M92" s="158">
        <v>56</v>
      </c>
      <c r="N92" s="26">
        <f t="shared" si="19"/>
        <v>7</v>
      </c>
      <c r="O92" s="53">
        <f t="shared" si="10"/>
        <v>560</v>
      </c>
      <c r="P92" s="53">
        <f t="shared" si="18"/>
        <v>375</v>
      </c>
      <c r="Q92" s="28">
        <f t="shared" si="17"/>
        <v>66.964285714285708</v>
      </c>
      <c r="R92" s="33" t="str">
        <f t="shared" si="13"/>
        <v>PASS</v>
      </c>
      <c r="S92" s="29">
        <f t="shared" si="14"/>
        <v>0</v>
      </c>
      <c r="T92" s="29" t="str">
        <f t="shared" si="15"/>
        <v>PASS</v>
      </c>
      <c r="U92" s="133" t="str">
        <f t="shared" si="16"/>
        <v/>
      </c>
      <c r="V92" s="115"/>
      <c r="W92" s="115"/>
      <c r="X92" s="115"/>
    </row>
    <row r="93" spans="1:24" ht="15.75" customHeight="1" thickBot="1">
      <c r="A93" s="58">
        <v>87</v>
      </c>
      <c r="B93" s="177">
        <v>448</v>
      </c>
      <c r="C93" s="178" t="s">
        <v>1132</v>
      </c>
      <c r="D93" s="178" t="s">
        <v>1070</v>
      </c>
      <c r="E93" s="179">
        <v>45</v>
      </c>
      <c r="F93" s="157">
        <v>42</v>
      </c>
      <c r="G93" s="169">
        <v>49</v>
      </c>
      <c r="H93" s="169">
        <v>76</v>
      </c>
      <c r="I93" s="195">
        <v>28</v>
      </c>
      <c r="J93" s="200"/>
      <c r="K93" s="189">
        <v>26</v>
      </c>
      <c r="L93" s="206"/>
      <c r="M93" s="158">
        <v>53</v>
      </c>
      <c r="N93" s="26">
        <f>COUNTA(E93:M93)</f>
        <v>7</v>
      </c>
      <c r="O93" s="53">
        <f t="shared" si="10"/>
        <v>560</v>
      </c>
      <c r="P93" s="53" t="str">
        <f t="shared" si="18"/>
        <v>-</v>
      </c>
      <c r="Q93" s="28" t="str">
        <f t="shared" si="17"/>
        <v>-</v>
      </c>
      <c r="R93" s="33" t="str">
        <f t="shared" si="13"/>
        <v>FAIL</v>
      </c>
      <c r="S93" s="29">
        <f t="shared" si="14"/>
        <v>200</v>
      </c>
      <c r="T93" s="29" t="str">
        <f t="shared" si="15"/>
        <v xml:space="preserve"> FAIL: 2, ABSENT: 0</v>
      </c>
      <c r="U93" s="133" t="str">
        <f t="shared" si="16"/>
        <v xml:space="preserve">English, Math, </v>
      </c>
      <c r="V93" s="115"/>
      <c r="W93" s="115"/>
      <c r="X93" s="115"/>
    </row>
    <row r="94" spans="1:24" ht="15.75" customHeight="1" thickBot="1">
      <c r="A94" s="58">
        <v>88</v>
      </c>
      <c r="B94" s="174">
        <v>449</v>
      </c>
      <c r="C94" s="175" t="s">
        <v>1133</v>
      </c>
      <c r="D94" s="175" t="s">
        <v>1070</v>
      </c>
      <c r="E94" s="176">
        <v>47</v>
      </c>
      <c r="F94" s="157">
        <v>45</v>
      </c>
      <c r="G94" s="168">
        <v>57</v>
      </c>
      <c r="H94" s="168">
        <v>70</v>
      </c>
      <c r="I94" s="196">
        <v>40</v>
      </c>
      <c r="J94" s="197"/>
      <c r="K94" s="189">
        <v>48</v>
      </c>
      <c r="L94" s="206"/>
      <c r="M94" s="158">
        <v>41</v>
      </c>
      <c r="N94" s="26">
        <f t="shared" ref="N94:N108" si="20">COUNTA(E94:M94)</f>
        <v>7</v>
      </c>
      <c r="O94" s="53">
        <f t="shared" si="10"/>
        <v>560</v>
      </c>
      <c r="P94" s="53">
        <f t="shared" si="18"/>
        <v>348</v>
      </c>
      <c r="Q94" s="28">
        <f t="shared" si="17"/>
        <v>62.142857142857146</v>
      </c>
      <c r="R94" s="33" t="str">
        <f t="shared" si="13"/>
        <v>PASS</v>
      </c>
      <c r="S94" s="29">
        <f t="shared" si="14"/>
        <v>0</v>
      </c>
      <c r="T94" s="29" t="str">
        <f t="shared" si="15"/>
        <v>PASS</v>
      </c>
      <c r="U94" s="133" t="str">
        <f t="shared" si="16"/>
        <v/>
      </c>
      <c r="V94" s="115"/>
      <c r="W94" s="115"/>
      <c r="X94" s="115"/>
    </row>
    <row r="95" spans="1:24" ht="15.75" customHeight="1" thickBot="1">
      <c r="A95" s="58">
        <v>89</v>
      </c>
      <c r="B95" s="177">
        <v>450</v>
      </c>
      <c r="C95" s="178" t="s">
        <v>1134</v>
      </c>
      <c r="D95" s="178" t="s">
        <v>1070</v>
      </c>
      <c r="E95" s="179">
        <v>48</v>
      </c>
      <c r="F95" s="157">
        <v>44</v>
      </c>
      <c r="G95" s="169">
        <v>67</v>
      </c>
      <c r="H95" s="169">
        <v>63</v>
      </c>
      <c r="I95" s="195">
        <v>37</v>
      </c>
      <c r="J95" s="200"/>
      <c r="K95" s="189">
        <v>59</v>
      </c>
      <c r="L95" s="206"/>
      <c r="M95" s="158">
        <v>62</v>
      </c>
      <c r="N95" s="26">
        <f t="shared" si="20"/>
        <v>7</v>
      </c>
      <c r="O95" s="53">
        <f t="shared" si="10"/>
        <v>560</v>
      </c>
      <c r="P95" s="53">
        <f t="shared" si="18"/>
        <v>380</v>
      </c>
      <c r="Q95" s="28">
        <f t="shared" si="17"/>
        <v>67.857142857142861</v>
      </c>
      <c r="R95" s="33" t="str">
        <f t="shared" si="13"/>
        <v>PASS</v>
      </c>
      <c r="S95" s="29">
        <f t="shared" si="14"/>
        <v>100</v>
      </c>
      <c r="T95" s="29" t="str">
        <f t="shared" si="15"/>
        <v xml:space="preserve"> FAIL: 1, ABSENT: 0</v>
      </c>
      <c r="U95" s="133" t="str">
        <f t="shared" si="16"/>
        <v xml:space="preserve">English, </v>
      </c>
      <c r="V95" s="115"/>
      <c r="W95" s="115"/>
      <c r="X95" s="115"/>
    </row>
    <row r="96" spans="1:24" ht="15.75" customHeight="1" thickBot="1">
      <c r="A96" s="58">
        <v>90</v>
      </c>
      <c r="B96" s="174">
        <v>451</v>
      </c>
      <c r="C96" s="175" t="s">
        <v>1135</v>
      </c>
      <c r="D96" s="175" t="s">
        <v>1070</v>
      </c>
      <c r="E96" s="176" t="s">
        <v>865</v>
      </c>
      <c r="F96" s="157">
        <v>20</v>
      </c>
      <c r="G96" s="168">
        <v>58</v>
      </c>
      <c r="H96" s="168">
        <v>66</v>
      </c>
      <c r="I96" s="196">
        <v>37</v>
      </c>
      <c r="J96" s="197"/>
      <c r="K96" s="189" t="s">
        <v>865</v>
      </c>
      <c r="L96" s="206"/>
      <c r="M96" s="157" t="s">
        <v>865</v>
      </c>
      <c r="N96" s="26">
        <f t="shared" si="20"/>
        <v>7</v>
      </c>
      <c r="O96" s="53">
        <f t="shared" si="10"/>
        <v>560</v>
      </c>
      <c r="P96" s="53" t="str">
        <f t="shared" si="18"/>
        <v>-</v>
      </c>
      <c r="Q96" s="28" t="str">
        <f t="shared" si="17"/>
        <v>-</v>
      </c>
      <c r="R96" s="33" t="str">
        <f t="shared" si="13"/>
        <v>FAIL</v>
      </c>
      <c r="S96" s="29">
        <f t="shared" si="14"/>
        <v>300</v>
      </c>
      <c r="T96" s="29" t="str">
        <f t="shared" si="15"/>
        <v xml:space="preserve"> FAIL: 1, ABSENT: 3</v>
      </c>
      <c r="U96" s="133" t="str">
        <f t="shared" si="16"/>
        <v xml:space="preserve">English, Math, Physics, Statistics, Computer, </v>
      </c>
      <c r="V96" s="115"/>
      <c r="W96" s="115"/>
      <c r="X96" s="115"/>
    </row>
    <row r="97" spans="1:24" ht="15.75" customHeight="1" thickBot="1">
      <c r="A97" s="58">
        <v>91</v>
      </c>
      <c r="B97" s="177">
        <v>452</v>
      </c>
      <c r="C97" s="178" t="s">
        <v>1136</v>
      </c>
      <c r="D97" s="178" t="s">
        <v>1070</v>
      </c>
      <c r="E97" s="179">
        <v>49</v>
      </c>
      <c r="F97" s="157">
        <v>42</v>
      </c>
      <c r="G97" s="169">
        <v>78</v>
      </c>
      <c r="H97" s="169">
        <v>71</v>
      </c>
      <c r="I97" s="195">
        <v>59</v>
      </c>
      <c r="J97" s="200"/>
      <c r="K97" s="189">
        <v>34</v>
      </c>
      <c r="L97" s="206"/>
      <c r="M97" s="158">
        <v>56</v>
      </c>
      <c r="N97" s="26">
        <f t="shared" si="20"/>
        <v>7</v>
      </c>
      <c r="O97" s="53">
        <f t="shared" ref="O97:O124" si="21">SUMPRODUCT($E$6:$M$6*(LEN(E97:M97)&gt;0))</f>
        <v>560</v>
      </c>
      <c r="P97" s="53">
        <f t="shared" si="18"/>
        <v>389</v>
      </c>
      <c r="Q97" s="28">
        <f t="shared" si="17"/>
        <v>69.464285714285708</v>
      </c>
      <c r="R97" s="33" t="str">
        <f t="shared" si="13"/>
        <v>PASS</v>
      </c>
      <c r="S97" s="29">
        <f t="shared" si="14"/>
        <v>0</v>
      </c>
      <c r="T97" s="29" t="str">
        <f t="shared" si="15"/>
        <v>PASS</v>
      </c>
      <c r="U97" s="133" t="str">
        <f t="shared" si="16"/>
        <v/>
      </c>
      <c r="V97" s="115"/>
      <c r="W97" s="115"/>
      <c r="X97" s="115"/>
    </row>
    <row r="98" spans="1:24" ht="15.75" customHeight="1" thickBot="1">
      <c r="A98" s="58">
        <v>92</v>
      </c>
      <c r="B98" s="174">
        <v>455</v>
      </c>
      <c r="C98" s="175" t="s">
        <v>1137</v>
      </c>
      <c r="D98" s="175" t="s">
        <v>1070</v>
      </c>
      <c r="E98" s="176">
        <v>34</v>
      </c>
      <c r="F98" s="157">
        <v>41</v>
      </c>
      <c r="G98" s="168">
        <v>39</v>
      </c>
      <c r="H98" s="168">
        <v>63</v>
      </c>
      <c r="I98" s="196">
        <v>19</v>
      </c>
      <c r="J98" s="196">
        <v>41</v>
      </c>
      <c r="K98" s="207"/>
      <c r="L98" s="206"/>
      <c r="M98" s="158">
        <v>29</v>
      </c>
      <c r="N98" s="26">
        <f t="shared" si="20"/>
        <v>7</v>
      </c>
      <c r="O98" s="53">
        <f t="shared" si="21"/>
        <v>575</v>
      </c>
      <c r="P98" s="53" t="str">
        <f t="shared" si="18"/>
        <v>-</v>
      </c>
      <c r="Q98" s="28" t="str">
        <f t="shared" si="17"/>
        <v>-</v>
      </c>
      <c r="R98" s="33" t="str">
        <f t="shared" si="13"/>
        <v>FAIL</v>
      </c>
      <c r="S98" s="29">
        <f t="shared" si="14"/>
        <v>500</v>
      </c>
      <c r="T98" s="29" t="str">
        <f t="shared" si="15"/>
        <v xml:space="preserve"> FAIL: 3, ABSENT: 0</v>
      </c>
      <c r="U98" s="133" t="str">
        <f t="shared" si="16"/>
        <v xml:space="preserve">English, Physics, Statistics, Computer, </v>
      </c>
      <c r="V98" s="115"/>
      <c r="W98" s="115"/>
      <c r="X98" s="115"/>
    </row>
    <row r="99" spans="1:24" ht="15.75" customHeight="1" thickBot="1">
      <c r="A99" s="58">
        <v>93</v>
      </c>
      <c r="B99" s="177">
        <v>456</v>
      </c>
      <c r="C99" s="178" t="s">
        <v>1138</v>
      </c>
      <c r="D99" s="178" t="s">
        <v>1070</v>
      </c>
      <c r="E99" s="179">
        <v>49</v>
      </c>
      <c r="F99" s="157">
        <v>42</v>
      </c>
      <c r="G99" s="169">
        <v>62</v>
      </c>
      <c r="H99" s="169">
        <v>82</v>
      </c>
      <c r="I99" s="195">
        <v>61</v>
      </c>
      <c r="J99" s="200"/>
      <c r="K99" s="189">
        <v>24</v>
      </c>
      <c r="L99" s="206"/>
      <c r="M99" s="158">
        <v>66</v>
      </c>
      <c r="N99" s="26">
        <f t="shared" si="20"/>
        <v>7</v>
      </c>
      <c r="O99" s="53">
        <f t="shared" si="21"/>
        <v>560</v>
      </c>
      <c r="P99" s="108">
        <f t="shared" si="18"/>
        <v>386</v>
      </c>
      <c r="Q99" s="109">
        <f t="shared" si="17"/>
        <v>68.928571428571431</v>
      </c>
      <c r="R99" s="33" t="str">
        <f t="shared" si="13"/>
        <v>PASS</v>
      </c>
      <c r="S99" s="29">
        <f t="shared" si="14"/>
        <v>100</v>
      </c>
      <c r="T99" s="29" t="str">
        <f t="shared" si="15"/>
        <v xml:space="preserve"> FAIL: 1, ABSENT: 0</v>
      </c>
      <c r="U99" s="133" t="str">
        <f t="shared" si="16"/>
        <v xml:space="preserve">Math, </v>
      </c>
      <c r="V99" s="115"/>
      <c r="W99" s="115"/>
      <c r="X99" s="115"/>
    </row>
    <row r="100" spans="1:24" ht="15.75" customHeight="1" thickBot="1">
      <c r="A100" s="58">
        <v>94</v>
      </c>
      <c r="B100" s="174">
        <v>457</v>
      </c>
      <c r="C100" s="175" t="s">
        <v>1139</v>
      </c>
      <c r="D100" s="175" t="s">
        <v>1070</v>
      </c>
      <c r="E100" s="176">
        <v>46</v>
      </c>
      <c r="F100" s="157">
        <v>46</v>
      </c>
      <c r="G100" s="168">
        <v>67</v>
      </c>
      <c r="H100" s="168">
        <v>86</v>
      </c>
      <c r="I100" s="196">
        <v>53</v>
      </c>
      <c r="J100" s="196">
        <v>54</v>
      </c>
      <c r="K100" s="207"/>
      <c r="L100" s="206"/>
      <c r="M100" s="158">
        <v>66</v>
      </c>
      <c r="N100" s="26">
        <f t="shared" si="20"/>
        <v>7</v>
      </c>
      <c r="O100" s="53">
        <f t="shared" si="21"/>
        <v>575</v>
      </c>
      <c r="P100" s="53">
        <f t="shared" si="18"/>
        <v>418</v>
      </c>
      <c r="Q100" s="28">
        <f t="shared" si="17"/>
        <v>72.695652173913032</v>
      </c>
      <c r="R100" s="33" t="str">
        <f t="shared" si="13"/>
        <v>PASS</v>
      </c>
      <c r="S100" s="29">
        <f t="shared" si="14"/>
        <v>0</v>
      </c>
      <c r="T100" s="29" t="str">
        <f t="shared" si="15"/>
        <v>PASS</v>
      </c>
      <c r="U100" s="133" t="str">
        <f t="shared" si="16"/>
        <v/>
      </c>
      <c r="V100" s="115"/>
      <c r="W100" s="115"/>
      <c r="X100" s="115"/>
    </row>
    <row r="101" spans="1:24" ht="15.75" customHeight="1" thickBot="1">
      <c r="A101" s="58">
        <v>95</v>
      </c>
      <c r="B101" s="177">
        <v>458</v>
      </c>
      <c r="C101" s="178" t="s">
        <v>1140</v>
      </c>
      <c r="D101" s="178" t="s">
        <v>1070</v>
      </c>
      <c r="E101" s="179">
        <v>47</v>
      </c>
      <c r="F101" s="157">
        <v>37</v>
      </c>
      <c r="G101" s="169">
        <v>44</v>
      </c>
      <c r="H101" s="169">
        <v>53</v>
      </c>
      <c r="I101" s="195">
        <v>46</v>
      </c>
      <c r="J101" s="195">
        <v>64</v>
      </c>
      <c r="K101" s="207"/>
      <c r="L101" s="206"/>
      <c r="M101" s="158">
        <v>59</v>
      </c>
      <c r="N101" s="26">
        <f t="shared" si="20"/>
        <v>7</v>
      </c>
      <c r="O101" s="53">
        <f t="shared" si="21"/>
        <v>575</v>
      </c>
      <c r="P101" s="53">
        <f t="shared" si="18"/>
        <v>350</v>
      </c>
      <c r="Q101" s="28">
        <f t="shared" si="17"/>
        <v>60.869565217391312</v>
      </c>
      <c r="R101" s="33" t="str">
        <f t="shared" si="13"/>
        <v>PASS</v>
      </c>
      <c r="S101" s="29">
        <f t="shared" si="14"/>
        <v>0</v>
      </c>
      <c r="T101" s="29" t="str">
        <f t="shared" si="15"/>
        <v>PASS</v>
      </c>
      <c r="U101" s="133" t="str">
        <f t="shared" si="16"/>
        <v/>
      </c>
      <c r="V101" s="115"/>
      <c r="W101" s="115"/>
      <c r="X101" s="115"/>
    </row>
    <row r="102" spans="1:24" ht="15.75" customHeight="1" thickBot="1">
      <c r="A102" s="58">
        <v>96</v>
      </c>
      <c r="B102" s="174">
        <v>459</v>
      </c>
      <c r="C102" s="175" t="s">
        <v>1141</v>
      </c>
      <c r="D102" s="175" t="s">
        <v>1070</v>
      </c>
      <c r="E102" s="176" t="s">
        <v>865</v>
      </c>
      <c r="F102" s="157" t="s">
        <v>865</v>
      </c>
      <c r="G102" s="168">
        <v>32</v>
      </c>
      <c r="H102" s="168">
        <v>69</v>
      </c>
      <c r="I102" s="196">
        <v>34</v>
      </c>
      <c r="J102" s="197"/>
      <c r="K102" s="189">
        <v>33</v>
      </c>
      <c r="L102" s="206"/>
      <c r="M102" s="158">
        <v>33</v>
      </c>
      <c r="N102" s="26">
        <f t="shared" si="20"/>
        <v>7</v>
      </c>
      <c r="O102" s="53">
        <f t="shared" si="21"/>
        <v>560</v>
      </c>
      <c r="P102" s="53" t="str">
        <f t="shared" si="18"/>
        <v>-</v>
      </c>
      <c r="Q102" s="28" t="str">
        <f t="shared" si="17"/>
        <v>-</v>
      </c>
      <c r="R102" s="33" t="str">
        <f t="shared" si="13"/>
        <v>FAIL</v>
      </c>
      <c r="S102" s="29">
        <f t="shared" si="14"/>
        <v>400</v>
      </c>
      <c r="T102" s="29" t="str">
        <f t="shared" si="15"/>
        <v xml:space="preserve"> FAIL: 3, ABSENT: 2</v>
      </c>
      <c r="U102" s="133" t="str">
        <f t="shared" si="16"/>
        <v xml:space="preserve">English, Math, Physics, Statistics, </v>
      </c>
      <c r="V102" s="115"/>
      <c r="W102" s="115"/>
      <c r="X102" s="115"/>
    </row>
    <row r="103" spans="1:24" ht="15.75" customHeight="1" thickBot="1">
      <c r="A103" s="58">
        <v>97</v>
      </c>
      <c r="B103" s="177">
        <v>460</v>
      </c>
      <c r="C103" s="178" t="s">
        <v>209</v>
      </c>
      <c r="D103" s="178" t="s">
        <v>1070</v>
      </c>
      <c r="E103" s="179">
        <v>47</v>
      </c>
      <c r="F103" s="157">
        <v>34</v>
      </c>
      <c r="G103" s="169" t="s">
        <v>865</v>
      </c>
      <c r="H103" s="169">
        <v>65</v>
      </c>
      <c r="I103" s="195">
        <v>41</v>
      </c>
      <c r="J103" s="195">
        <v>52</v>
      </c>
      <c r="K103" s="207"/>
      <c r="L103" s="206"/>
      <c r="M103" s="158">
        <v>17</v>
      </c>
      <c r="N103" s="26">
        <f t="shared" si="20"/>
        <v>7</v>
      </c>
      <c r="O103" s="53">
        <f t="shared" si="21"/>
        <v>575</v>
      </c>
      <c r="P103" s="53" t="str">
        <f t="shared" si="18"/>
        <v>-</v>
      </c>
      <c r="Q103" s="28" t="str">
        <f t="shared" si="17"/>
        <v>-</v>
      </c>
      <c r="R103" s="33" t="str">
        <f t="shared" si="13"/>
        <v>FAIL</v>
      </c>
      <c r="S103" s="29">
        <f t="shared" si="14"/>
        <v>200</v>
      </c>
      <c r="T103" s="29" t="str">
        <f t="shared" si="15"/>
        <v xml:space="preserve"> FAIL: 1, ABSENT: 1</v>
      </c>
      <c r="U103" s="133" t="str">
        <f t="shared" si="16"/>
        <v xml:space="preserve">Tarjuma, Physics, Statistics, Computer, </v>
      </c>
      <c r="V103" s="115"/>
      <c r="W103" s="115"/>
      <c r="X103" s="115"/>
    </row>
    <row r="104" spans="1:24" ht="15.75" customHeight="1" thickBot="1">
      <c r="A104" s="58">
        <v>98</v>
      </c>
      <c r="B104" s="174">
        <v>462</v>
      </c>
      <c r="C104" s="175" t="s">
        <v>1142</v>
      </c>
      <c r="D104" s="175" t="s">
        <v>1070</v>
      </c>
      <c r="E104" s="176">
        <v>48</v>
      </c>
      <c r="F104" s="157">
        <v>35</v>
      </c>
      <c r="G104" s="168">
        <v>63</v>
      </c>
      <c r="H104" s="168">
        <v>77</v>
      </c>
      <c r="I104" s="196">
        <v>75</v>
      </c>
      <c r="J104" s="197"/>
      <c r="K104" s="189">
        <v>45</v>
      </c>
      <c r="L104" s="206"/>
      <c r="M104" s="157" t="s">
        <v>865</v>
      </c>
      <c r="N104" s="26">
        <f t="shared" si="20"/>
        <v>7</v>
      </c>
      <c r="O104" s="53">
        <f t="shared" si="21"/>
        <v>560</v>
      </c>
      <c r="P104" s="53">
        <f t="shared" si="18"/>
        <v>343</v>
      </c>
      <c r="Q104" s="28">
        <f t="shared" si="17"/>
        <v>61.250000000000007</v>
      </c>
      <c r="R104" s="33" t="str">
        <f t="shared" si="13"/>
        <v>PASS</v>
      </c>
      <c r="S104" s="29">
        <f t="shared" si="14"/>
        <v>100</v>
      </c>
      <c r="T104" s="29" t="str">
        <f t="shared" si="15"/>
        <v xml:space="preserve"> FAIL: 0, ABSENT: 1</v>
      </c>
      <c r="U104" s="133" t="str">
        <f t="shared" si="16"/>
        <v xml:space="preserve">Physics, Statistics, Computer, </v>
      </c>
      <c r="V104" s="115"/>
      <c r="W104" s="115"/>
      <c r="X104" s="115"/>
    </row>
    <row r="105" spans="1:24" ht="15.75" customHeight="1" thickBot="1">
      <c r="A105" s="58">
        <v>99</v>
      </c>
      <c r="B105" s="177">
        <v>463</v>
      </c>
      <c r="C105" s="178" t="s">
        <v>1100</v>
      </c>
      <c r="D105" s="178" t="s">
        <v>1070</v>
      </c>
      <c r="E105" s="179" t="s">
        <v>865</v>
      </c>
      <c r="F105" s="157">
        <v>18</v>
      </c>
      <c r="G105" s="169">
        <v>22</v>
      </c>
      <c r="H105" s="169">
        <v>36</v>
      </c>
      <c r="I105" s="195">
        <v>8</v>
      </c>
      <c r="J105" s="200"/>
      <c r="K105" s="189">
        <v>16</v>
      </c>
      <c r="L105" s="206"/>
      <c r="M105" s="158">
        <v>24</v>
      </c>
      <c r="N105" s="26">
        <f t="shared" si="20"/>
        <v>7</v>
      </c>
      <c r="O105" s="53">
        <f t="shared" si="21"/>
        <v>560</v>
      </c>
      <c r="P105" s="53" t="str">
        <f t="shared" si="18"/>
        <v>-</v>
      </c>
      <c r="Q105" s="28" t="str">
        <f t="shared" si="17"/>
        <v>-</v>
      </c>
      <c r="R105" s="33" t="str">
        <f t="shared" si="13"/>
        <v>FAIL</v>
      </c>
      <c r="S105" s="29">
        <f t="shared" si="14"/>
        <v>500</v>
      </c>
      <c r="T105" s="29" t="str">
        <f t="shared" si="15"/>
        <v xml:space="preserve"> FAIL: 6, ABSENT: 1</v>
      </c>
      <c r="U105" s="133" t="str">
        <f t="shared" si="16"/>
        <v xml:space="preserve">English, Math, Physics, Statistics, Computer, </v>
      </c>
      <c r="V105" s="115"/>
      <c r="W105" s="115"/>
      <c r="X105" s="115"/>
    </row>
    <row r="106" spans="1:24" s="117" customFormat="1" ht="15.75" customHeight="1" thickBot="1">
      <c r="A106" s="58">
        <v>100</v>
      </c>
      <c r="B106" s="174">
        <v>464</v>
      </c>
      <c r="C106" s="175" t="s">
        <v>1143</v>
      </c>
      <c r="D106" s="175" t="s">
        <v>1070</v>
      </c>
      <c r="E106" s="176">
        <v>21</v>
      </c>
      <c r="F106" s="157" t="s">
        <v>865</v>
      </c>
      <c r="G106" s="168">
        <v>50</v>
      </c>
      <c r="H106" s="168" t="s">
        <v>865</v>
      </c>
      <c r="I106" s="196">
        <v>11</v>
      </c>
      <c r="J106" s="197"/>
      <c r="K106" s="189" t="s">
        <v>865</v>
      </c>
      <c r="L106" s="206"/>
      <c r="M106" s="158">
        <v>19</v>
      </c>
      <c r="N106" s="26">
        <f t="shared" si="20"/>
        <v>7</v>
      </c>
      <c r="O106" s="53">
        <f t="shared" si="21"/>
        <v>560</v>
      </c>
      <c r="P106" s="53" t="str">
        <f t="shared" si="18"/>
        <v>-</v>
      </c>
      <c r="Q106" s="28" t="str">
        <f t="shared" si="17"/>
        <v>-</v>
      </c>
      <c r="R106" s="33" t="str">
        <f t="shared" si="13"/>
        <v>FAIL</v>
      </c>
      <c r="S106" s="29">
        <f t="shared" si="14"/>
        <v>500</v>
      </c>
      <c r="T106" s="29" t="str">
        <f t="shared" si="15"/>
        <v xml:space="preserve"> FAIL: 2, ABSENT: 3</v>
      </c>
      <c r="U106" s="133" t="str">
        <f t="shared" si="16"/>
        <v xml:space="preserve"> Islamic Study/Ethics, English, Math, Physics, Statistics, Computer, </v>
      </c>
      <c r="V106" s="115"/>
      <c r="W106" s="115"/>
      <c r="X106" s="115"/>
    </row>
    <row r="107" spans="1:24" ht="15.75" customHeight="1" thickBot="1">
      <c r="A107" s="58">
        <v>101</v>
      </c>
      <c r="B107" s="177">
        <v>466</v>
      </c>
      <c r="C107" s="178" t="s">
        <v>1144</v>
      </c>
      <c r="D107" s="178" t="s">
        <v>1070</v>
      </c>
      <c r="E107" s="179">
        <v>42</v>
      </c>
      <c r="F107" s="157">
        <v>35</v>
      </c>
      <c r="G107" s="169">
        <v>42</v>
      </c>
      <c r="H107" s="169">
        <v>70</v>
      </c>
      <c r="I107" s="195">
        <v>48</v>
      </c>
      <c r="J107" s="200"/>
      <c r="K107" s="207"/>
      <c r="L107" s="158">
        <v>40</v>
      </c>
      <c r="M107" s="158">
        <v>60</v>
      </c>
      <c r="N107" s="26">
        <f t="shared" si="20"/>
        <v>7</v>
      </c>
      <c r="O107" s="53">
        <f t="shared" si="21"/>
        <v>560</v>
      </c>
      <c r="P107" s="53">
        <f t="shared" si="18"/>
        <v>337</v>
      </c>
      <c r="Q107" s="28">
        <f t="shared" si="17"/>
        <v>60.178571428571423</v>
      </c>
      <c r="R107" s="33" t="str">
        <f t="shared" si="13"/>
        <v>PASS</v>
      </c>
      <c r="S107" s="29">
        <f t="shared" si="14"/>
        <v>0</v>
      </c>
      <c r="T107" s="29" t="str">
        <f t="shared" si="15"/>
        <v>PASS</v>
      </c>
      <c r="U107" s="133" t="str">
        <f t="shared" si="16"/>
        <v/>
      </c>
      <c r="V107" s="115"/>
      <c r="W107" s="115"/>
      <c r="X107" s="115"/>
    </row>
    <row r="108" spans="1:24" ht="15.75" customHeight="1" thickBot="1">
      <c r="A108" s="58">
        <v>102</v>
      </c>
      <c r="B108" s="174">
        <v>467</v>
      </c>
      <c r="C108" s="175" t="s">
        <v>1145</v>
      </c>
      <c r="D108" s="175" t="s">
        <v>1070</v>
      </c>
      <c r="E108" s="176" t="s">
        <v>865</v>
      </c>
      <c r="F108" s="157" t="s">
        <v>865</v>
      </c>
      <c r="G108" s="168" t="s">
        <v>865</v>
      </c>
      <c r="H108" s="168" t="s">
        <v>865</v>
      </c>
      <c r="I108" s="196" t="s">
        <v>865</v>
      </c>
      <c r="J108" s="196" t="s">
        <v>865</v>
      </c>
      <c r="K108" s="207"/>
      <c r="L108" s="206"/>
      <c r="M108" s="157" t="s">
        <v>865</v>
      </c>
      <c r="N108" s="26">
        <f t="shared" si="20"/>
        <v>7</v>
      </c>
      <c r="O108" s="53">
        <f t="shared" si="21"/>
        <v>575</v>
      </c>
      <c r="P108" s="53" t="str">
        <f t="shared" si="18"/>
        <v>-</v>
      </c>
      <c r="Q108" s="28" t="str">
        <f t="shared" si="17"/>
        <v>-</v>
      </c>
      <c r="R108" s="33" t="str">
        <f t="shared" si="13"/>
        <v>ABSENT</v>
      </c>
      <c r="S108" s="29">
        <f t="shared" si="14"/>
        <v>600</v>
      </c>
      <c r="T108" s="29" t="str">
        <f t="shared" si="15"/>
        <v xml:space="preserve"> FAIL: 0, ABSENT: 7</v>
      </c>
      <c r="U108" s="133" t="str">
        <f t="shared" si="16"/>
        <v xml:space="preserve">Tarjuma,  Islamic Study/Ethics, English, Urdu, Physics, Statistics, Computer, </v>
      </c>
      <c r="V108" s="115"/>
      <c r="W108" s="115"/>
      <c r="X108" s="115"/>
    </row>
    <row r="109" spans="1:24" ht="15.75" customHeight="1" thickBot="1">
      <c r="A109" s="58">
        <v>103</v>
      </c>
      <c r="B109" s="177">
        <v>468</v>
      </c>
      <c r="C109" s="178" t="s">
        <v>1146</v>
      </c>
      <c r="D109" s="178" t="s">
        <v>1070</v>
      </c>
      <c r="E109" s="179">
        <v>43</v>
      </c>
      <c r="F109" s="157">
        <v>46</v>
      </c>
      <c r="G109" s="169">
        <v>96</v>
      </c>
      <c r="H109" s="169">
        <v>80</v>
      </c>
      <c r="I109" s="195">
        <v>66</v>
      </c>
      <c r="J109" s="200"/>
      <c r="K109" s="189">
        <v>40</v>
      </c>
      <c r="L109" s="206"/>
      <c r="M109" s="158">
        <v>45</v>
      </c>
      <c r="N109" s="26">
        <f>COUNTA(E109:M109)</f>
        <v>7</v>
      </c>
      <c r="O109" s="53">
        <f t="shared" si="21"/>
        <v>560</v>
      </c>
      <c r="P109" s="53">
        <f t="shared" si="18"/>
        <v>416</v>
      </c>
      <c r="Q109" s="28">
        <f t="shared" si="17"/>
        <v>74.285714285714292</v>
      </c>
      <c r="R109" s="33" t="str">
        <f t="shared" si="13"/>
        <v>PASS</v>
      </c>
      <c r="S109" s="29">
        <f t="shared" si="14"/>
        <v>0</v>
      </c>
      <c r="T109" s="29" t="str">
        <f t="shared" si="15"/>
        <v>PASS</v>
      </c>
      <c r="U109" s="133" t="str">
        <f t="shared" si="16"/>
        <v/>
      </c>
      <c r="V109" s="115"/>
      <c r="W109" s="115"/>
      <c r="X109" s="115"/>
    </row>
    <row r="110" spans="1:24" ht="15.75" customHeight="1" thickBot="1">
      <c r="A110" s="58">
        <v>104</v>
      </c>
      <c r="B110" s="174">
        <v>470</v>
      </c>
      <c r="C110" s="175" t="s">
        <v>1147</v>
      </c>
      <c r="D110" s="175" t="s">
        <v>1070</v>
      </c>
      <c r="E110" s="176" t="s">
        <v>865</v>
      </c>
      <c r="F110" s="157" t="s">
        <v>865</v>
      </c>
      <c r="G110" s="168" t="s">
        <v>865</v>
      </c>
      <c r="H110" s="168" t="s">
        <v>865</v>
      </c>
      <c r="I110" s="196" t="s">
        <v>865</v>
      </c>
      <c r="J110" s="197"/>
      <c r="K110" s="207"/>
      <c r="L110" s="206" t="s">
        <v>865</v>
      </c>
      <c r="M110" s="157" t="s">
        <v>865</v>
      </c>
      <c r="N110" s="26">
        <f t="shared" ref="N110:N124" si="22">COUNTA(E110:M110)</f>
        <v>7</v>
      </c>
      <c r="O110" s="53">
        <f t="shared" si="21"/>
        <v>560</v>
      </c>
      <c r="P110" s="53" t="str">
        <f t="shared" ref="P110:P124" si="23">IF(R110="PASS", SUMIF(E110:M110,"&gt;0"), "-")</f>
        <v>-</v>
      </c>
      <c r="Q110" s="28" t="str">
        <f t="shared" ref="Q110:Q124" si="24">IF(ISNUMBER(P110), P110/O110*100, "-")</f>
        <v>-</v>
      </c>
      <c r="R110" s="33" t="str">
        <f t="shared" si="13"/>
        <v>ABSENT</v>
      </c>
      <c r="S110" s="29">
        <f t="shared" si="14"/>
        <v>600</v>
      </c>
      <c r="T110" s="29" t="str">
        <f t="shared" si="15"/>
        <v xml:space="preserve"> FAIL: 0, ABSENT: 7</v>
      </c>
      <c r="U110" s="133" t="str">
        <f t="shared" si="16"/>
        <v xml:space="preserve">Tarjuma,  Islamic Study/Ethics, English, Economics, Physics, Statistics, Computer, </v>
      </c>
      <c r="V110" s="115"/>
      <c r="W110" s="115"/>
      <c r="X110" s="115"/>
    </row>
    <row r="111" spans="1:24" ht="15.75" customHeight="1" thickBot="1">
      <c r="A111" s="58">
        <v>105</v>
      </c>
      <c r="B111" s="177">
        <v>471</v>
      </c>
      <c r="C111" s="178" t="s">
        <v>1148</v>
      </c>
      <c r="D111" s="178" t="s">
        <v>1070</v>
      </c>
      <c r="E111" s="179">
        <v>43</v>
      </c>
      <c r="F111" s="157">
        <v>30</v>
      </c>
      <c r="G111" s="169">
        <v>52</v>
      </c>
      <c r="H111" s="169">
        <v>45</v>
      </c>
      <c r="I111" s="195">
        <v>36</v>
      </c>
      <c r="J111" s="195">
        <v>27</v>
      </c>
      <c r="K111" s="207"/>
      <c r="L111" s="206"/>
      <c r="M111" s="184">
        <v>16</v>
      </c>
      <c r="N111" s="26">
        <f t="shared" si="22"/>
        <v>7</v>
      </c>
      <c r="O111" s="53">
        <f t="shared" si="21"/>
        <v>575</v>
      </c>
      <c r="P111" s="53" t="str">
        <f t="shared" si="23"/>
        <v>-</v>
      </c>
      <c r="Q111" s="28" t="str">
        <f t="shared" si="24"/>
        <v>-</v>
      </c>
      <c r="R111" s="33" t="str">
        <f t="shared" si="13"/>
        <v>FAIL</v>
      </c>
      <c r="S111" s="29">
        <f t="shared" si="14"/>
        <v>500</v>
      </c>
      <c r="T111" s="29" t="str">
        <f t="shared" si="15"/>
        <v xml:space="preserve"> FAIL: 3, ABSENT: 0</v>
      </c>
      <c r="U111" s="133" t="str">
        <f t="shared" si="16"/>
        <v xml:space="preserve">English, Urdu, Physics, Statistics, Computer, </v>
      </c>
      <c r="V111" s="115"/>
      <c r="W111" s="115"/>
      <c r="X111" s="115"/>
    </row>
    <row r="112" spans="1:24" ht="15.75" customHeight="1" thickBot="1">
      <c r="A112" s="58">
        <v>106</v>
      </c>
      <c r="B112" s="174">
        <v>472</v>
      </c>
      <c r="C112" s="175" t="s">
        <v>1149</v>
      </c>
      <c r="D112" s="175" t="s">
        <v>1070</v>
      </c>
      <c r="E112" s="176" t="s">
        <v>865</v>
      </c>
      <c r="F112" s="157" t="s">
        <v>865</v>
      </c>
      <c r="G112" s="168" t="s">
        <v>865</v>
      </c>
      <c r="H112" s="168" t="s">
        <v>865</v>
      </c>
      <c r="I112" s="196" t="s">
        <v>865</v>
      </c>
      <c r="J112" s="197"/>
      <c r="K112" s="208" t="s">
        <v>865</v>
      </c>
      <c r="L112" s="206"/>
      <c r="M112" s="157" t="s">
        <v>865</v>
      </c>
      <c r="N112" s="26">
        <f t="shared" si="22"/>
        <v>7</v>
      </c>
      <c r="O112" s="53">
        <f t="shared" si="21"/>
        <v>560</v>
      </c>
      <c r="P112" s="53" t="str">
        <f>IF(R112="PASS", SUMIF(E112:M112,"&gt;0"), "-")</f>
        <v>-</v>
      </c>
      <c r="Q112" s="28" t="str">
        <f t="shared" si="24"/>
        <v>-</v>
      </c>
      <c r="R112" s="33" t="str">
        <f t="shared" si="13"/>
        <v>ABSENT</v>
      </c>
      <c r="S112" s="29">
        <f t="shared" si="14"/>
        <v>600</v>
      </c>
      <c r="T112" s="29" t="str">
        <f t="shared" si="15"/>
        <v xml:space="preserve"> FAIL: 0, ABSENT: 7</v>
      </c>
      <c r="U112" s="133" t="str">
        <f t="shared" si="16"/>
        <v xml:space="preserve">Tarjuma,  Islamic Study/Ethics, English, Math, Physics, Statistics, Computer, </v>
      </c>
      <c r="V112" s="115"/>
      <c r="W112" s="115"/>
      <c r="X112" s="115"/>
    </row>
    <row r="113" spans="1:24" ht="15.75" customHeight="1" thickBot="1">
      <c r="A113" s="58">
        <v>107</v>
      </c>
      <c r="B113" s="177">
        <v>473</v>
      </c>
      <c r="C113" s="178" t="s">
        <v>1150</v>
      </c>
      <c r="D113" s="178" t="s">
        <v>1070</v>
      </c>
      <c r="E113" s="179">
        <v>48</v>
      </c>
      <c r="F113" s="157">
        <v>44</v>
      </c>
      <c r="G113" s="169">
        <v>63</v>
      </c>
      <c r="H113" s="169">
        <v>64</v>
      </c>
      <c r="I113" s="195">
        <v>35</v>
      </c>
      <c r="J113" s="195">
        <v>68</v>
      </c>
      <c r="K113" s="207"/>
      <c r="L113" s="206"/>
      <c r="M113" s="184">
        <v>49</v>
      </c>
      <c r="N113" s="26">
        <f t="shared" si="22"/>
        <v>7</v>
      </c>
      <c r="O113" s="53">
        <f t="shared" si="21"/>
        <v>575</v>
      </c>
      <c r="P113" s="53">
        <f t="shared" si="23"/>
        <v>371</v>
      </c>
      <c r="Q113" s="28">
        <f t="shared" si="24"/>
        <v>64.521739130434781</v>
      </c>
      <c r="R113" s="33" t="str">
        <f t="shared" si="13"/>
        <v>PASS</v>
      </c>
      <c r="S113" s="29">
        <f t="shared" si="14"/>
        <v>100</v>
      </c>
      <c r="T113" s="29" t="str">
        <f t="shared" si="15"/>
        <v xml:space="preserve"> FAIL: 1, ABSENT: 0</v>
      </c>
      <c r="U113" s="133" t="str">
        <f t="shared" si="16"/>
        <v xml:space="preserve">English, </v>
      </c>
      <c r="V113" s="115"/>
      <c r="W113" s="115"/>
      <c r="X113" s="115"/>
    </row>
    <row r="114" spans="1:24" ht="15.75" customHeight="1" thickBot="1">
      <c r="A114" s="58">
        <v>108</v>
      </c>
      <c r="B114" s="174">
        <v>474</v>
      </c>
      <c r="C114" s="175" t="s">
        <v>1151</v>
      </c>
      <c r="D114" s="175" t="s">
        <v>1070</v>
      </c>
      <c r="E114" s="176">
        <v>47</v>
      </c>
      <c r="F114" s="157">
        <v>45</v>
      </c>
      <c r="G114" s="168">
        <v>69</v>
      </c>
      <c r="H114" s="168">
        <v>79</v>
      </c>
      <c r="I114" s="196">
        <v>44</v>
      </c>
      <c r="J114" s="197"/>
      <c r="K114" s="189">
        <v>16</v>
      </c>
      <c r="L114" s="206"/>
      <c r="M114" s="158">
        <v>59</v>
      </c>
      <c r="N114" s="26">
        <f t="shared" si="22"/>
        <v>7</v>
      </c>
      <c r="O114" s="53">
        <f t="shared" si="21"/>
        <v>560</v>
      </c>
      <c r="P114" s="53">
        <f t="shared" si="23"/>
        <v>359</v>
      </c>
      <c r="Q114" s="28">
        <f t="shared" si="24"/>
        <v>64.107142857142861</v>
      </c>
      <c r="R114" s="33" t="str">
        <f t="shared" si="13"/>
        <v>PASS</v>
      </c>
      <c r="S114" s="29">
        <f t="shared" si="14"/>
        <v>100</v>
      </c>
      <c r="T114" s="29" t="str">
        <f t="shared" si="15"/>
        <v xml:space="preserve"> FAIL: 1, ABSENT: 0</v>
      </c>
      <c r="U114" s="133" t="str">
        <f t="shared" si="16"/>
        <v xml:space="preserve">Math, </v>
      </c>
      <c r="V114" s="115"/>
      <c r="W114" s="115"/>
      <c r="X114" s="115"/>
    </row>
    <row r="115" spans="1:24" ht="15.75" customHeight="1" thickBot="1">
      <c r="A115" s="58">
        <v>109</v>
      </c>
      <c r="B115" s="177">
        <v>475</v>
      </c>
      <c r="C115" s="178" t="s">
        <v>1152</v>
      </c>
      <c r="D115" s="178" t="s">
        <v>1070</v>
      </c>
      <c r="E115" s="179">
        <v>40</v>
      </c>
      <c r="F115" s="157">
        <v>35</v>
      </c>
      <c r="G115" s="169">
        <v>36</v>
      </c>
      <c r="H115" s="169" t="s">
        <v>865</v>
      </c>
      <c r="I115" s="195">
        <v>21</v>
      </c>
      <c r="J115" s="200"/>
      <c r="K115" s="189">
        <v>5</v>
      </c>
      <c r="L115" s="206"/>
      <c r="M115" s="158">
        <v>25</v>
      </c>
      <c r="N115" s="26">
        <f t="shared" si="22"/>
        <v>7</v>
      </c>
      <c r="O115" s="53">
        <f t="shared" si="21"/>
        <v>560</v>
      </c>
      <c r="P115" s="53" t="str">
        <f t="shared" si="23"/>
        <v>-</v>
      </c>
      <c r="Q115" s="28" t="str">
        <f t="shared" si="24"/>
        <v>-</v>
      </c>
      <c r="R115" s="33" t="str">
        <f t="shared" si="13"/>
        <v>FAIL</v>
      </c>
      <c r="S115" s="29">
        <f t="shared" si="14"/>
        <v>500</v>
      </c>
      <c r="T115" s="29" t="str">
        <f t="shared" si="15"/>
        <v xml:space="preserve"> FAIL: 4, ABSENT: 1</v>
      </c>
      <c r="U115" s="133" t="str">
        <f t="shared" si="16"/>
        <v xml:space="preserve"> Islamic Study/Ethics, English, Math, Physics, Statistics, Computer, </v>
      </c>
      <c r="V115" s="115"/>
      <c r="W115" s="115"/>
      <c r="X115" s="115"/>
    </row>
    <row r="116" spans="1:24" ht="15.75" customHeight="1" thickBot="1">
      <c r="A116" s="58">
        <v>110</v>
      </c>
      <c r="B116" s="174">
        <v>476</v>
      </c>
      <c r="C116" s="175" t="s">
        <v>1153</v>
      </c>
      <c r="D116" s="175" t="s">
        <v>1070</v>
      </c>
      <c r="E116" s="176">
        <v>43</v>
      </c>
      <c r="F116" s="157">
        <v>33</v>
      </c>
      <c r="G116" s="168">
        <v>72</v>
      </c>
      <c r="H116" s="168">
        <v>65</v>
      </c>
      <c r="I116" s="196">
        <v>44</v>
      </c>
      <c r="J116" s="197"/>
      <c r="K116" s="189">
        <v>52</v>
      </c>
      <c r="L116" s="206"/>
      <c r="M116" s="158">
        <v>27</v>
      </c>
      <c r="N116" s="26">
        <f t="shared" si="22"/>
        <v>7</v>
      </c>
      <c r="O116" s="53">
        <f t="shared" si="21"/>
        <v>560</v>
      </c>
      <c r="P116" s="53">
        <f t="shared" si="23"/>
        <v>336</v>
      </c>
      <c r="Q116" s="28">
        <f t="shared" si="24"/>
        <v>60</v>
      </c>
      <c r="R116" s="33" t="str">
        <f t="shared" si="13"/>
        <v>PASS</v>
      </c>
      <c r="S116" s="29">
        <f t="shared" si="14"/>
        <v>100</v>
      </c>
      <c r="T116" s="29" t="str">
        <f t="shared" si="15"/>
        <v xml:space="preserve"> FAIL: 1, ABSENT: 0</v>
      </c>
      <c r="U116" s="133" t="str">
        <f t="shared" si="16"/>
        <v xml:space="preserve">Physics, Statistics, Computer, </v>
      </c>
      <c r="V116" s="115"/>
      <c r="W116" s="115"/>
      <c r="X116" s="115"/>
    </row>
    <row r="117" spans="1:24" ht="15.75" customHeight="1" thickBot="1">
      <c r="A117" s="58">
        <v>111</v>
      </c>
      <c r="B117" s="177">
        <v>477</v>
      </c>
      <c r="C117" s="178" t="s">
        <v>1154</v>
      </c>
      <c r="D117" s="178" t="s">
        <v>1070</v>
      </c>
      <c r="E117" s="179">
        <v>45</v>
      </c>
      <c r="F117" s="157">
        <v>40</v>
      </c>
      <c r="G117" s="169">
        <v>55</v>
      </c>
      <c r="H117" s="169">
        <v>57</v>
      </c>
      <c r="I117" s="195">
        <v>34</v>
      </c>
      <c r="J117" s="200"/>
      <c r="K117" s="189">
        <v>27</v>
      </c>
      <c r="L117" s="206"/>
      <c r="M117" s="157" t="s">
        <v>865</v>
      </c>
      <c r="N117" s="26">
        <f t="shared" si="22"/>
        <v>7</v>
      </c>
      <c r="O117" s="53">
        <f t="shared" si="21"/>
        <v>560</v>
      </c>
      <c r="P117" s="53" t="str">
        <f t="shared" si="23"/>
        <v>-</v>
      </c>
      <c r="Q117" s="28" t="str">
        <f t="shared" si="24"/>
        <v>-</v>
      </c>
      <c r="R117" s="33" t="str">
        <f t="shared" si="13"/>
        <v>FAIL</v>
      </c>
      <c r="S117" s="29">
        <f t="shared" si="14"/>
        <v>300</v>
      </c>
      <c r="T117" s="29" t="str">
        <f t="shared" si="15"/>
        <v xml:space="preserve"> FAIL: 2, ABSENT: 1</v>
      </c>
      <c r="U117" s="133" t="str">
        <f t="shared" si="16"/>
        <v xml:space="preserve">English, Math, Physics, Statistics, Computer, </v>
      </c>
      <c r="V117" s="115"/>
      <c r="W117" s="115"/>
      <c r="X117" s="115"/>
    </row>
    <row r="118" spans="1:24" ht="15.75" customHeight="1" thickBot="1">
      <c r="A118" s="58">
        <v>112</v>
      </c>
      <c r="B118" s="174">
        <v>478</v>
      </c>
      <c r="C118" s="175" t="s">
        <v>1155</v>
      </c>
      <c r="D118" s="175" t="s">
        <v>1070</v>
      </c>
      <c r="E118" s="176">
        <v>40</v>
      </c>
      <c r="F118" s="157">
        <v>39</v>
      </c>
      <c r="G118" s="168">
        <v>32</v>
      </c>
      <c r="H118" s="168">
        <v>60</v>
      </c>
      <c r="I118" s="196">
        <v>11</v>
      </c>
      <c r="J118" s="197"/>
      <c r="K118" s="189">
        <v>23</v>
      </c>
      <c r="L118" s="206"/>
      <c r="M118" s="158">
        <v>34</v>
      </c>
      <c r="N118" s="26">
        <f t="shared" si="22"/>
        <v>7</v>
      </c>
      <c r="O118" s="53">
        <f t="shared" si="21"/>
        <v>560</v>
      </c>
      <c r="P118" s="53" t="str">
        <f t="shared" si="23"/>
        <v>-</v>
      </c>
      <c r="Q118" s="28" t="str">
        <f t="shared" si="24"/>
        <v>-</v>
      </c>
      <c r="R118" s="33" t="str">
        <f t="shared" si="13"/>
        <v>FAIL</v>
      </c>
      <c r="S118" s="29">
        <f t="shared" si="14"/>
        <v>500</v>
      </c>
      <c r="T118" s="29" t="str">
        <f t="shared" si="15"/>
        <v xml:space="preserve"> FAIL: 3, ABSENT: 0</v>
      </c>
      <c r="U118" s="133" t="str">
        <f t="shared" si="16"/>
        <v xml:space="preserve">English, Math, </v>
      </c>
      <c r="V118" s="115"/>
      <c r="W118" s="115"/>
      <c r="X118" s="115"/>
    </row>
    <row r="119" spans="1:24" ht="15.75" customHeight="1" thickBot="1">
      <c r="A119" s="58">
        <v>113</v>
      </c>
      <c r="B119" s="177">
        <v>479</v>
      </c>
      <c r="C119" s="178" t="s">
        <v>1156</v>
      </c>
      <c r="D119" s="178" t="s">
        <v>1070</v>
      </c>
      <c r="E119" s="179" t="s">
        <v>865</v>
      </c>
      <c r="F119" s="157" t="s">
        <v>865</v>
      </c>
      <c r="G119" s="169">
        <v>61</v>
      </c>
      <c r="H119" s="169">
        <v>75</v>
      </c>
      <c r="I119" s="195">
        <v>29</v>
      </c>
      <c r="J119" s="195">
        <v>51</v>
      </c>
      <c r="K119" s="207"/>
      <c r="L119" s="206"/>
      <c r="M119" s="158">
        <v>54</v>
      </c>
      <c r="N119" s="26">
        <f t="shared" si="22"/>
        <v>7</v>
      </c>
      <c r="O119" s="53">
        <f t="shared" si="21"/>
        <v>575</v>
      </c>
      <c r="P119" s="53" t="str">
        <f t="shared" si="23"/>
        <v>-</v>
      </c>
      <c r="Q119" s="28" t="str">
        <f t="shared" si="24"/>
        <v>-</v>
      </c>
      <c r="R119" s="33" t="str">
        <f t="shared" si="13"/>
        <v>FAIL</v>
      </c>
      <c r="S119" s="29">
        <f t="shared" si="14"/>
        <v>200</v>
      </c>
      <c r="T119" s="29" t="str">
        <f t="shared" si="15"/>
        <v xml:space="preserve"> FAIL: 1, ABSENT: 2</v>
      </c>
      <c r="U119" s="133" t="str">
        <f t="shared" si="16"/>
        <v xml:space="preserve">English, </v>
      </c>
      <c r="V119" s="115"/>
      <c r="W119" s="115"/>
      <c r="X119" s="115"/>
    </row>
    <row r="120" spans="1:24" ht="15.75" customHeight="1" thickBot="1">
      <c r="A120" s="58">
        <v>114</v>
      </c>
      <c r="B120" s="174">
        <v>480</v>
      </c>
      <c r="C120" s="175" t="s">
        <v>1157</v>
      </c>
      <c r="D120" s="175" t="s">
        <v>1070</v>
      </c>
      <c r="E120" s="176">
        <v>41</v>
      </c>
      <c r="F120" s="157">
        <v>34</v>
      </c>
      <c r="G120" s="168">
        <v>29</v>
      </c>
      <c r="H120" s="168">
        <v>54</v>
      </c>
      <c r="I120" s="196">
        <v>31</v>
      </c>
      <c r="J120" s="196">
        <v>43</v>
      </c>
      <c r="K120" s="207"/>
      <c r="L120" s="206"/>
      <c r="M120" s="158">
        <v>19</v>
      </c>
      <c r="N120" s="26">
        <f t="shared" si="22"/>
        <v>7</v>
      </c>
      <c r="O120" s="53">
        <f t="shared" si="21"/>
        <v>575</v>
      </c>
      <c r="P120" s="53" t="str">
        <f t="shared" si="23"/>
        <v>-</v>
      </c>
      <c r="Q120" s="28" t="str">
        <f t="shared" si="24"/>
        <v>-</v>
      </c>
      <c r="R120" s="33" t="str">
        <f t="shared" si="13"/>
        <v>FAIL</v>
      </c>
      <c r="S120" s="29">
        <f t="shared" si="14"/>
        <v>500</v>
      </c>
      <c r="T120" s="29" t="str">
        <f t="shared" si="15"/>
        <v xml:space="preserve"> FAIL: 3, ABSENT: 0</v>
      </c>
      <c r="U120" s="133" t="str">
        <f t="shared" si="16"/>
        <v xml:space="preserve">English, Physics, Statistics, Computer, </v>
      </c>
      <c r="V120" s="115"/>
      <c r="W120" s="115"/>
      <c r="X120" s="115"/>
    </row>
    <row r="121" spans="1:24" ht="15.75" customHeight="1" thickBot="1">
      <c r="A121" s="58">
        <v>115</v>
      </c>
      <c r="B121" s="177">
        <v>481</v>
      </c>
      <c r="C121" s="178" t="s">
        <v>1158</v>
      </c>
      <c r="D121" s="178" t="s">
        <v>1070</v>
      </c>
      <c r="E121" s="179">
        <v>48</v>
      </c>
      <c r="F121" s="157">
        <v>38</v>
      </c>
      <c r="G121" s="169">
        <v>62</v>
      </c>
      <c r="H121" s="169">
        <v>73</v>
      </c>
      <c r="I121" s="195">
        <v>88</v>
      </c>
      <c r="J121" s="200"/>
      <c r="K121" s="189">
        <v>66</v>
      </c>
      <c r="L121" s="206"/>
      <c r="M121" s="158">
        <v>62</v>
      </c>
      <c r="N121" s="26">
        <f t="shared" si="22"/>
        <v>7</v>
      </c>
      <c r="O121" s="53">
        <f t="shared" si="21"/>
        <v>560</v>
      </c>
      <c r="P121" s="53">
        <f t="shared" si="23"/>
        <v>437</v>
      </c>
      <c r="Q121" s="28">
        <f t="shared" si="24"/>
        <v>78.035714285714292</v>
      </c>
      <c r="R121" s="33" t="str">
        <f t="shared" si="13"/>
        <v>PASS</v>
      </c>
      <c r="S121" s="29">
        <f t="shared" si="14"/>
        <v>0</v>
      </c>
      <c r="T121" s="29" t="str">
        <f t="shared" si="15"/>
        <v>PASS</v>
      </c>
      <c r="U121" s="133" t="str">
        <f t="shared" si="16"/>
        <v/>
      </c>
      <c r="V121" s="115"/>
      <c r="W121" s="115"/>
      <c r="X121" s="115"/>
    </row>
    <row r="122" spans="1:24" ht="15.75" customHeight="1" thickBot="1">
      <c r="A122" s="58">
        <v>116</v>
      </c>
      <c r="B122" s="174">
        <v>482</v>
      </c>
      <c r="C122" s="175" t="s">
        <v>1159</v>
      </c>
      <c r="D122" s="175" t="s">
        <v>1070</v>
      </c>
      <c r="E122" s="176">
        <v>36</v>
      </c>
      <c r="F122" s="157">
        <v>31</v>
      </c>
      <c r="G122" s="168">
        <v>25</v>
      </c>
      <c r="H122" s="168">
        <v>68</v>
      </c>
      <c r="I122" s="196">
        <v>36</v>
      </c>
      <c r="J122" s="197"/>
      <c r="K122" s="207"/>
      <c r="L122" s="158">
        <v>41</v>
      </c>
      <c r="M122" s="158">
        <v>63</v>
      </c>
      <c r="N122" s="26">
        <f t="shared" si="22"/>
        <v>7</v>
      </c>
      <c r="O122" s="53">
        <f t="shared" si="21"/>
        <v>560</v>
      </c>
      <c r="P122" s="53" t="str">
        <f t="shared" si="23"/>
        <v>-</v>
      </c>
      <c r="Q122" s="28" t="str">
        <f t="shared" si="24"/>
        <v>-</v>
      </c>
      <c r="R122" s="33" t="str">
        <f t="shared" si="13"/>
        <v>FAIL</v>
      </c>
      <c r="S122" s="29">
        <f t="shared" si="14"/>
        <v>200</v>
      </c>
      <c r="T122" s="29" t="str">
        <f t="shared" si="15"/>
        <v xml:space="preserve"> FAIL: 2, ABSENT: 0</v>
      </c>
      <c r="U122" s="133" t="str">
        <f t="shared" si="16"/>
        <v xml:space="preserve">English, </v>
      </c>
      <c r="V122" s="115"/>
      <c r="W122" s="115"/>
      <c r="X122" s="115"/>
    </row>
    <row r="123" spans="1:24" ht="15.75" customHeight="1" thickBot="1">
      <c r="A123" s="58">
        <v>117</v>
      </c>
      <c r="B123" s="177">
        <v>483</v>
      </c>
      <c r="C123" s="178" t="s">
        <v>1160</v>
      </c>
      <c r="D123" s="178" t="s">
        <v>1070</v>
      </c>
      <c r="E123" s="179">
        <v>39</v>
      </c>
      <c r="F123" s="157">
        <v>30</v>
      </c>
      <c r="G123" s="169">
        <v>44</v>
      </c>
      <c r="H123" s="169">
        <v>61</v>
      </c>
      <c r="I123" s="195">
        <v>21</v>
      </c>
      <c r="J123" s="200"/>
      <c r="K123" s="189">
        <v>34</v>
      </c>
      <c r="L123" s="206"/>
      <c r="M123" s="158">
        <v>38</v>
      </c>
      <c r="N123" s="26">
        <f t="shared" si="22"/>
        <v>7</v>
      </c>
      <c r="O123" s="53">
        <f t="shared" si="21"/>
        <v>560</v>
      </c>
      <c r="P123" s="53">
        <f t="shared" si="23"/>
        <v>267</v>
      </c>
      <c r="Q123" s="28">
        <f t="shared" si="24"/>
        <v>47.678571428571431</v>
      </c>
      <c r="R123" s="33" t="str">
        <f t="shared" si="13"/>
        <v>PASS</v>
      </c>
      <c r="S123" s="29">
        <f t="shared" si="14"/>
        <v>100</v>
      </c>
      <c r="T123" s="29" t="str">
        <f t="shared" si="15"/>
        <v xml:space="preserve"> FAIL: 1, ABSENT: 0</v>
      </c>
      <c r="U123" s="133" t="str">
        <f t="shared" si="16"/>
        <v xml:space="preserve">English, </v>
      </c>
      <c r="V123" s="115"/>
      <c r="W123" s="115"/>
      <c r="X123" s="115"/>
    </row>
    <row r="124" spans="1:24" ht="15.75" customHeight="1" thickBot="1">
      <c r="A124" s="58">
        <v>118</v>
      </c>
      <c r="B124" s="174">
        <v>485</v>
      </c>
      <c r="C124" s="175" t="s">
        <v>1161</v>
      </c>
      <c r="D124" s="175" t="s">
        <v>1070</v>
      </c>
      <c r="E124" s="176">
        <v>47</v>
      </c>
      <c r="F124" s="157">
        <v>48</v>
      </c>
      <c r="G124" s="168">
        <v>51</v>
      </c>
      <c r="H124" s="168">
        <v>77</v>
      </c>
      <c r="I124" s="196">
        <v>37</v>
      </c>
      <c r="J124" s="197"/>
      <c r="K124" s="189">
        <v>33</v>
      </c>
      <c r="L124" s="206"/>
      <c r="M124" s="158">
        <v>51</v>
      </c>
      <c r="N124" s="26">
        <f t="shared" si="22"/>
        <v>7</v>
      </c>
      <c r="O124" s="53">
        <f t="shared" si="21"/>
        <v>560</v>
      </c>
      <c r="P124" s="53" t="str">
        <f t="shared" si="23"/>
        <v>-</v>
      </c>
      <c r="Q124" s="28" t="str">
        <f t="shared" si="24"/>
        <v>-</v>
      </c>
      <c r="R124" s="33" t="str">
        <f t="shared" si="13"/>
        <v>FAIL</v>
      </c>
      <c r="S124" s="29">
        <f t="shared" si="14"/>
        <v>200</v>
      </c>
      <c r="T124" s="29" t="str">
        <f t="shared" si="15"/>
        <v xml:space="preserve"> FAIL: 2, ABSENT: 0</v>
      </c>
      <c r="U124" s="133" t="str">
        <f t="shared" si="16"/>
        <v xml:space="preserve">English, Math, </v>
      </c>
      <c r="V124" s="115"/>
      <c r="W124" s="115"/>
      <c r="X124" s="115"/>
    </row>
    <row r="125" spans="1:24" ht="15.75" customHeight="1" thickBot="1">
      <c r="A125" s="58">
        <v>119</v>
      </c>
      <c r="B125" s="177">
        <v>486</v>
      </c>
      <c r="C125" s="178" t="s">
        <v>1162</v>
      </c>
      <c r="D125" s="178" t="s">
        <v>1070</v>
      </c>
      <c r="E125" s="179">
        <v>47</v>
      </c>
      <c r="F125" s="157">
        <v>35</v>
      </c>
      <c r="G125" s="169">
        <v>44</v>
      </c>
      <c r="H125" s="169">
        <v>76</v>
      </c>
      <c r="I125" s="195">
        <v>58</v>
      </c>
      <c r="J125" s="200"/>
      <c r="K125" s="189">
        <v>59</v>
      </c>
      <c r="L125" s="206"/>
      <c r="M125" s="158">
        <v>34</v>
      </c>
      <c r="R125" s="33" t="str">
        <f t="shared" si="13"/>
        <v>PASS</v>
      </c>
      <c r="S125" s="29">
        <f t="shared" si="14"/>
        <v>0</v>
      </c>
      <c r="T125" s="29" t="str">
        <f t="shared" si="15"/>
        <v>PASS</v>
      </c>
      <c r="U125" s="133" t="str">
        <f t="shared" si="16"/>
        <v/>
      </c>
    </row>
    <row r="126" spans="1:24" s="111" customFormat="1" ht="15.75" customHeight="1" thickBot="1">
      <c r="A126" s="58">
        <v>120</v>
      </c>
      <c r="B126" s="174">
        <v>487</v>
      </c>
      <c r="C126" s="175" t="s">
        <v>864</v>
      </c>
      <c r="D126" s="175" t="s">
        <v>1070</v>
      </c>
      <c r="E126" s="176">
        <v>46</v>
      </c>
      <c r="F126" s="157">
        <v>39</v>
      </c>
      <c r="G126" s="168">
        <v>38</v>
      </c>
      <c r="H126" s="168">
        <v>50</v>
      </c>
      <c r="I126" s="196">
        <v>9</v>
      </c>
      <c r="J126" s="196">
        <v>29</v>
      </c>
      <c r="K126" s="207"/>
      <c r="L126" s="206"/>
      <c r="M126" s="157" t="s">
        <v>865</v>
      </c>
      <c r="N126" s="36" t="s">
        <v>279</v>
      </c>
      <c r="O126" s="27"/>
      <c r="P126" s="53"/>
      <c r="Q126" s="28"/>
      <c r="R126" s="33" t="str">
        <f t="shared" si="13"/>
        <v>FAIL</v>
      </c>
      <c r="S126" s="29">
        <f t="shared" si="14"/>
        <v>400</v>
      </c>
      <c r="T126" s="29" t="str">
        <f t="shared" si="15"/>
        <v xml:space="preserve"> FAIL: 3, ABSENT: 1</v>
      </c>
      <c r="U126" s="133" t="str">
        <f t="shared" si="16"/>
        <v xml:space="preserve">English, Urdu, Physics, Statistics, Computer, </v>
      </c>
      <c r="V126" s="39"/>
      <c r="W126"/>
      <c r="X126" s="113"/>
    </row>
    <row r="127" spans="1:24" s="111" customFormat="1" ht="15.75" customHeight="1" thickBot="1">
      <c r="A127" s="58">
        <v>121</v>
      </c>
      <c r="B127" s="177">
        <v>488</v>
      </c>
      <c r="C127" s="178" t="s">
        <v>1163</v>
      </c>
      <c r="D127" s="178" t="s">
        <v>1070</v>
      </c>
      <c r="E127" s="179" t="s">
        <v>865</v>
      </c>
      <c r="F127" s="157" t="s">
        <v>865</v>
      </c>
      <c r="G127" s="169" t="s">
        <v>865</v>
      </c>
      <c r="H127" s="169" t="s">
        <v>865</v>
      </c>
      <c r="I127" s="195" t="s">
        <v>865</v>
      </c>
      <c r="J127" s="195" t="s">
        <v>865</v>
      </c>
      <c r="K127" s="207"/>
      <c r="L127" s="206"/>
      <c r="M127" s="157" t="s">
        <v>865</v>
      </c>
      <c r="N127" s="22">
        <f>COUNTIF(N7:N124,"&lt;&gt;7")</f>
        <v>3</v>
      </c>
      <c r="O127" s="53" t="s">
        <v>282</v>
      </c>
      <c r="P127" s="53">
        <f>COUNTIF(R7:R124,"PASS")</f>
        <v>39</v>
      </c>
      <c r="Q127" s="28"/>
      <c r="R127" s="33" t="str">
        <f t="shared" si="13"/>
        <v>ABSENT</v>
      </c>
      <c r="S127" s="29">
        <f t="shared" si="14"/>
        <v>600</v>
      </c>
      <c r="T127" s="29" t="str">
        <f t="shared" si="15"/>
        <v xml:space="preserve"> FAIL: 0, ABSENT: 7</v>
      </c>
      <c r="U127" s="133" t="str">
        <f t="shared" si="16"/>
        <v xml:space="preserve">Tarjuma,  Islamic Study/Ethics, English, Urdu, Physics, Statistics, Computer, </v>
      </c>
      <c r="V127" s="39"/>
      <c r="W127"/>
      <c r="X127" s="113"/>
    </row>
    <row r="128" spans="1:24" ht="15.75" customHeight="1" thickBot="1">
      <c r="A128" s="58">
        <v>122</v>
      </c>
      <c r="B128" s="174">
        <v>489</v>
      </c>
      <c r="C128" s="175" t="s">
        <v>1164</v>
      </c>
      <c r="D128" s="175" t="s">
        <v>1070</v>
      </c>
      <c r="E128" s="176">
        <v>41</v>
      </c>
      <c r="F128" s="157">
        <v>39</v>
      </c>
      <c r="G128" s="168">
        <v>89</v>
      </c>
      <c r="H128" s="168">
        <v>80</v>
      </c>
      <c r="I128" s="196">
        <v>46</v>
      </c>
      <c r="J128" s="197"/>
      <c r="K128" s="189">
        <v>29</v>
      </c>
      <c r="L128" s="206"/>
      <c r="M128" s="158">
        <v>58</v>
      </c>
      <c r="N128" s="26"/>
      <c r="O128" s="53" t="s">
        <v>283</v>
      </c>
      <c r="P128" s="53">
        <f>COUNTIF(R7:R124,"FAIL")</f>
        <v>55</v>
      </c>
      <c r="Q128" s="28"/>
      <c r="R128" s="33" t="str">
        <f t="shared" si="13"/>
        <v>PASS</v>
      </c>
      <c r="S128" s="29">
        <f t="shared" si="14"/>
        <v>100</v>
      </c>
      <c r="T128" s="29" t="str">
        <f t="shared" si="15"/>
        <v xml:space="preserve"> FAIL: 1, ABSENT: 0</v>
      </c>
      <c r="U128" s="133" t="str">
        <f t="shared" si="16"/>
        <v xml:space="preserve">Math, </v>
      </c>
      <c r="V128" s="39"/>
    </row>
    <row r="129" spans="1:22" ht="15.75" customHeight="1" thickBot="1">
      <c r="A129" s="58">
        <v>123</v>
      </c>
      <c r="B129" s="177">
        <v>490</v>
      </c>
      <c r="C129" s="178" t="s">
        <v>1165</v>
      </c>
      <c r="D129" s="178" t="s">
        <v>1070</v>
      </c>
      <c r="E129" s="179" t="s">
        <v>865</v>
      </c>
      <c r="F129" s="157">
        <v>25</v>
      </c>
      <c r="G129" s="169" t="s">
        <v>865</v>
      </c>
      <c r="H129" s="169">
        <v>49</v>
      </c>
      <c r="I129" s="195" t="s">
        <v>865</v>
      </c>
      <c r="J129" s="200"/>
      <c r="K129" s="189" t="s">
        <v>865</v>
      </c>
      <c r="L129" s="206"/>
      <c r="M129" s="157" t="s">
        <v>865</v>
      </c>
      <c r="N129" s="26"/>
      <c r="O129" s="53" t="s">
        <v>285</v>
      </c>
      <c r="P129" s="53">
        <f>COUNTIF(R7:R124,"ABSENT")</f>
        <v>24</v>
      </c>
      <c r="Q129" s="28"/>
      <c r="R129" s="33" t="str">
        <f t="shared" si="13"/>
        <v>FAIL</v>
      </c>
      <c r="S129" s="29">
        <f t="shared" si="14"/>
        <v>400</v>
      </c>
      <c r="T129" s="29" t="str">
        <f t="shared" si="15"/>
        <v xml:space="preserve"> FAIL: 0, ABSENT: 5</v>
      </c>
      <c r="U129" s="133" t="str">
        <f t="shared" si="16"/>
        <v xml:space="preserve">Tarjuma, English, Math, Physics, Statistics, Computer, </v>
      </c>
      <c r="V129" s="39"/>
    </row>
    <row r="130" spans="1:22" ht="15.75" customHeight="1" thickBot="1">
      <c r="A130" s="58">
        <v>124</v>
      </c>
      <c r="B130" s="174">
        <v>491</v>
      </c>
      <c r="C130" s="175" t="s">
        <v>1166</v>
      </c>
      <c r="D130" s="175" t="s">
        <v>1070</v>
      </c>
      <c r="E130" s="176">
        <v>48</v>
      </c>
      <c r="F130" s="157">
        <v>49</v>
      </c>
      <c r="G130" s="168">
        <v>76</v>
      </c>
      <c r="H130" s="168">
        <v>84</v>
      </c>
      <c r="I130" s="196">
        <v>88</v>
      </c>
      <c r="J130" s="196">
        <v>60</v>
      </c>
      <c r="K130" s="207"/>
      <c r="L130" s="206"/>
      <c r="M130" s="158">
        <v>72</v>
      </c>
      <c r="N130" s="26"/>
      <c r="O130" s="94" t="s">
        <v>858</v>
      </c>
      <c r="P130" s="27">
        <f>COUNTIFS(S7:S124,"&lt;&gt;0",S7:S124,"&lt;&gt;")</f>
        <v>96</v>
      </c>
      <c r="Q130" s="28"/>
      <c r="R130" s="33" t="str">
        <f t="shared" si="13"/>
        <v>PASS</v>
      </c>
      <c r="S130" s="29">
        <f t="shared" si="14"/>
        <v>0</v>
      </c>
      <c r="T130" s="29" t="str">
        <f t="shared" si="15"/>
        <v>PASS</v>
      </c>
      <c r="U130" s="133" t="str">
        <f t="shared" si="16"/>
        <v/>
      </c>
      <c r="V130" s="39"/>
    </row>
    <row r="131" spans="1:22" ht="15.75" customHeight="1" thickBot="1">
      <c r="A131" s="58">
        <v>125</v>
      </c>
      <c r="B131" s="177">
        <v>492</v>
      </c>
      <c r="C131" s="178" t="s">
        <v>1167</v>
      </c>
      <c r="D131" s="178" t="s">
        <v>1070</v>
      </c>
      <c r="E131" s="179">
        <v>28</v>
      </c>
      <c r="F131" s="157">
        <v>35</v>
      </c>
      <c r="G131" s="169">
        <v>28</v>
      </c>
      <c r="H131" s="169">
        <v>55</v>
      </c>
      <c r="I131" s="195">
        <v>32</v>
      </c>
      <c r="J131" s="200"/>
      <c r="K131" s="189">
        <v>10</v>
      </c>
      <c r="L131" s="206"/>
      <c r="M131" s="158">
        <v>38</v>
      </c>
      <c r="N131" s="26"/>
      <c r="O131" s="27"/>
      <c r="P131" s="27"/>
      <c r="Q131" s="28"/>
      <c r="R131" s="33" t="str">
        <f t="shared" si="13"/>
        <v>FAIL</v>
      </c>
      <c r="S131" s="29">
        <f t="shared" si="14"/>
        <v>500</v>
      </c>
      <c r="T131" s="29" t="str">
        <f t="shared" si="15"/>
        <v xml:space="preserve"> FAIL: 3, ABSENT: 0</v>
      </c>
      <c r="U131" s="133" t="str">
        <f t="shared" si="16"/>
        <v xml:space="preserve">English, Math, </v>
      </c>
      <c r="V131" s="39"/>
    </row>
    <row r="132" spans="1:22" ht="15.75" customHeight="1" thickBot="1">
      <c r="A132" s="58">
        <v>126</v>
      </c>
      <c r="B132" s="174">
        <v>493</v>
      </c>
      <c r="C132" s="175" t="s">
        <v>1168</v>
      </c>
      <c r="D132" s="175" t="s">
        <v>1070</v>
      </c>
      <c r="E132" s="176">
        <v>47</v>
      </c>
      <c r="F132" s="157">
        <v>31</v>
      </c>
      <c r="G132" s="168">
        <v>50</v>
      </c>
      <c r="H132" s="168">
        <v>72</v>
      </c>
      <c r="I132" s="196">
        <v>16</v>
      </c>
      <c r="J132" s="196">
        <v>43</v>
      </c>
      <c r="K132" s="207"/>
      <c r="L132" s="206"/>
      <c r="M132" s="158">
        <v>41</v>
      </c>
      <c r="N132" s="8"/>
      <c r="O132" s="8"/>
      <c r="P132" s="8"/>
      <c r="Q132" s="8"/>
      <c r="R132" s="33" t="str">
        <f t="shared" si="13"/>
        <v>PASS</v>
      </c>
      <c r="S132" s="29">
        <f t="shared" si="14"/>
        <v>100</v>
      </c>
      <c r="T132" s="29" t="str">
        <f t="shared" si="15"/>
        <v xml:space="preserve"> FAIL: 1, ABSENT: 0</v>
      </c>
      <c r="U132" s="133" t="str">
        <f t="shared" si="16"/>
        <v xml:space="preserve">English, </v>
      </c>
      <c r="V132" s="39"/>
    </row>
    <row r="133" spans="1:22" ht="15.75" customHeight="1" thickBot="1">
      <c r="A133" s="58">
        <v>127</v>
      </c>
      <c r="B133" s="177">
        <v>494</v>
      </c>
      <c r="C133" s="178" t="s">
        <v>1169</v>
      </c>
      <c r="D133" s="178" t="s">
        <v>1070</v>
      </c>
      <c r="E133" s="179" t="s">
        <v>865</v>
      </c>
      <c r="F133" s="157">
        <v>29</v>
      </c>
      <c r="G133" s="169" t="s">
        <v>865</v>
      </c>
      <c r="H133" s="169">
        <v>54</v>
      </c>
      <c r="I133" s="195" t="s">
        <v>865</v>
      </c>
      <c r="J133" s="200"/>
      <c r="K133" s="189" t="s">
        <v>865</v>
      </c>
      <c r="L133" s="206"/>
      <c r="M133" s="158">
        <v>27</v>
      </c>
      <c r="N133" s="8"/>
      <c r="O133" s="8"/>
      <c r="P133" s="8"/>
      <c r="Q133" s="8"/>
      <c r="R133" s="33" t="str">
        <f t="shared" si="13"/>
        <v>FAIL</v>
      </c>
      <c r="S133" s="29">
        <f t="shared" si="14"/>
        <v>400</v>
      </c>
      <c r="T133" s="29" t="str">
        <f t="shared" si="15"/>
        <v xml:space="preserve"> FAIL: 1, ABSENT: 4</v>
      </c>
      <c r="U133" s="133" t="str">
        <f t="shared" si="16"/>
        <v xml:space="preserve">Tarjuma, English, Math, Physics, Statistics, Computer, </v>
      </c>
      <c r="V133" s="39"/>
    </row>
    <row r="134" spans="1:22" ht="15.75" customHeight="1" thickBot="1">
      <c r="A134" s="58">
        <v>128</v>
      </c>
      <c r="B134" s="174">
        <v>495</v>
      </c>
      <c r="C134" s="175" t="s">
        <v>1170</v>
      </c>
      <c r="D134" s="175" t="s">
        <v>1070</v>
      </c>
      <c r="E134" s="176">
        <v>42</v>
      </c>
      <c r="F134" s="157">
        <v>42</v>
      </c>
      <c r="G134" s="168">
        <v>59</v>
      </c>
      <c r="H134" s="168" t="s">
        <v>865</v>
      </c>
      <c r="I134" s="196">
        <v>24</v>
      </c>
      <c r="J134" s="196">
        <v>51</v>
      </c>
      <c r="K134" s="207"/>
      <c r="L134" s="206"/>
      <c r="M134" s="158">
        <v>45</v>
      </c>
      <c r="N134" s="26"/>
      <c r="O134" s="27"/>
      <c r="P134" s="27"/>
      <c r="Q134" s="28"/>
      <c r="R134" s="33" t="str">
        <f t="shared" si="13"/>
        <v>FAIL</v>
      </c>
      <c r="S134" s="29">
        <f t="shared" si="14"/>
        <v>200</v>
      </c>
      <c r="T134" s="29" t="str">
        <f t="shared" si="15"/>
        <v xml:space="preserve"> FAIL: 1, ABSENT: 1</v>
      </c>
      <c r="U134" s="133" t="str">
        <f t="shared" si="16"/>
        <v xml:space="preserve"> Islamic Study/Ethics, English, </v>
      </c>
      <c r="V134" s="39"/>
    </row>
    <row r="135" spans="1:22" ht="15.75" customHeight="1" thickBot="1">
      <c r="A135" s="58">
        <v>129</v>
      </c>
      <c r="B135" s="177">
        <v>496</v>
      </c>
      <c r="C135" s="178" t="s">
        <v>1171</v>
      </c>
      <c r="D135" s="178" t="s">
        <v>1070</v>
      </c>
      <c r="E135" s="179">
        <v>45</v>
      </c>
      <c r="F135" s="157">
        <v>43</v>
      </c>
      <c r="G135" s="169">
        <v>28</v>
      </c>
      <c r="H135" s="169">
        <v>77</v>
      </c>
      <c r="I135" s="195">
        <v>56</v>
      </c>
      <c r="J135" s="195">
        <v>50</v>
      </c>
      <c r="K135" s="207"/>
      <c r="L135" s="206"/>
      <c r="M135" s="158">
        <v>25</v>
      </c>
      <c r="N135" s="26"/>
      <c r="O135" s="27"/>
      <c r="P135" s="27"/>
      <c r="Q135" s="28"/>
      <c r="R135" s="33" t="str">
        <f t="shared" si="13"/>
        <v>FAIL</v>
      </c>
      <c r="S135" s="29">
        <f t="shared" si="14"/>
        <v>200</v>
      </c>
      <c r="T135" s="29" t="str">
        <f t="shared" si="15"/>
        <v xml:space="preserve"> FAIL: 2, ABSENT: 0</v>
      </c>
      <c r="U135" s="133" t="str">
        <f t="shared" si="16"/>
        <v xml:space="preserve">Physics, Statistics, Computer, </v>
      </c>
      <c r="V135" s="39"/>
    </row>
    <row r="136" spans="1:22" ht="15.75" customHeight="1" thickBot="1">
      <c r="A136" s="58">
        <v>130</v>
      </c>
      <c r="B136" s="174">
        <v>497</v>
      </c>
      <c r="C136" s="175" t="s">
        <v>1172</v>
      </c>
      <c r="D136" s="175" t="s">
        <v>1070</v>
      </c>
      <c r="E136" s="176">
        <v>40</v>
      </c>
      <c r="F136" s="157">
        <v>38</v>
      </c>
      <c r="G136" s="168">
        <v>25</v>
      </c>
      <c r="H136" s="168">
        <v>63</v>
      </c>
      <c r="I136" s="196">
        <v>15</v>
      </c>
      <c r="J136" s="197"/>
      <c r="K136" s="189">
        <v>5</v>
      </c>
      <c r="L136" s="206"/>
      <c r="M136" s="158">
        <v>17</v>
      </c>
      <c r="N136" s="26"/>
      <c r="O136" s="27"/>
      <c r="P136" s="27"/>
      <c r="Q136" s="28"/>
      <c r="R136" s="33" t="str">
        <f t="shared" ref="R136:R199" si="25">IF(
   AND(COUNTA(F136:M136)&gt;0, COUNTIF(F136:M136,"A")=COUNTA(F136:M136)),
   "ABSENT",
   IF(
      AND(
         COUNTIF(F136:F136,"&lt;20")=0,
         COUNTIF(G136:J136,"&lt;40")=0,
         COUNTIF(K136:L136,"&lt;34")=0,
         COUNTIF(M136,"&lt;30")=0,
         COUNTIF(F136:M136,"A")+COUNTIF(F136:M136,"Absent")=0
      ),
      "PASS",
      IF(
         (COUNTIF(F136:F136,"&lt;20") +
          COUNTIF(G136:J136,"&lt;40") +
          COUNTIF(K136:L136,"&lt;34") +
          COUNTIF(M136,"&lt;30") +
          COUNTIF(F136:M136,"A") +
          COUNTIF(F136:M136,"Absent")) &gt;= 2,
         "FAIL",
         "PASS"
      )
   )
)</f>
        <v>FAIL</v>
      </c>
      <c r="S136" s="29">
        <f t="shared" ref="S136:S199" si="26">IF(
COUNTIF(F136:M136,"A")+COUNTIF(F136:M136,"Absent")=7,
700,
IF(
AND(
COUNTIF(F136:M136,"A")+COUNTIF(F136:M136,"Absent")=0,
(
COUNTIF(F136:F136,"&lt;20")+
COUNTIF(G136:J136,"&lt;40")+
COUNTIF(K136:L136,"&lt;34")+
COUNTIF(M136,"&lt;30")
)&gt;2
),
500,
(
(
COUNTIF(F136:F136,"&lt;20")+
COUNTIF(G136:J136,"&lt;40")+
COUNTIF(K136:L136,"&lt;34")+
COUNTIF(M136,"&lt;30")
)
+
(
COUNTIF(F136:M136,"A")+
COUNTIF(F136:M136,"Absent")
)
)*100
))</f>
        <v>500</v>
      </c>
      <c r="T136" s="29" t="str">
        <f t="shared" ref="T136:T199" si="27">IF(
   AND(
      COUNTIF(E136:F136,"&lt;20")=0,
      COUNTIF(G136:J136,"&lt;40")=0,
      COUNTIF(K136:L136,"&lt;34")=0,
      COUNTIF(M136,"&lt;30")=0,
      COUNTIF(F136:M136,"A")+COUNTIF(F136:M136,"Absent")=0
   ),
   "PASS",
   " FAIL: " &amp;
   (COUNTIF(E136:F136,"&lt;20") +
    COUNTIF(G136:J136,"&lt;40") +
    COUNTIF(K136:L136,"&lt;34") +
    COUNTIF(M136,"&lt;30")
   )
   &amp; ", ABSENT: " &amp;
   (COUNTIF(E136:M136,"A") + COUNTIF(E136:M136,"Absent"))
)</f>
        <v xml:space="preserve"> FAIL: 4, ABSENT: 0</v>
      </c>
      <c r="U136" s="133" t="str">
        <f t="shared" ref="U136:U199" si="28">IF(AND(G136&lt;&gt;"",OR(G136="A",G136="Absent",G136&lt;20)),"Tarjuma, ","") &amp;
IF(AND(H136&lt;&gt;"",OR(H136="A",H136="Absent",H136&lt;20))," Islamic Study/Ethics, ","") &amp;
IF(AND(I136&lt;&gt;"",OR(I136="A",I136="Absent",I136&lt;40)),"English, ","") &amp;
IF(AND(J136&lt;&gt;"",OR(J136="A",J136="Absent",J136&lt;40)),"Urdu, ","") &amp;
IF(AND(K136&lt;&gt;"",OR(K136="A",K136="Absent",K136&lt;34)),"Math, ","") &amp;
IF(AND(L136&lt;&gt;"",OR(L136="A",L136="Absent",L136&lt;34)),"Economics, ","") &amp;
IF(AND(M136&lt;&gt;"",OR(M136="A",M136="Absent",M136&lt;34)),"Physics, ","") &amp;
IF(AND(M136&lt;&gt;"",OR(M136="A",M136="Absent",M136&lt;34)),"Statistics, ","") &amp;
IF(AND(M136&lt;&gt;"",OR(M136="A",M136="Absent",M136&lt;30)),"Computer, ","")</f>
        <v xml:space="preserve">English, Math, Physics, Statistics, Computer, </v>
      </c>
      <c r="V136" s="39"/>
    </row>
    <row r="137" spans="1:22" ht="15.75" customHeight="1" thickBot="1">
      <c r="A137" s="58">
        <v>131</v>
      </c>
      <c r="B137" s="177">
        <v>498</v>
      </c>
      <c r="C137" s="178" t="s">
        <v>1173</v>
      </c>
      <c r="D137" s="178" t="s">
        <v>1070</v>
      </c>
      <c r="E137" s="179">
        <v>43</v>
      </c>
      <c r="F137" s="157">
        <v>33</v>
      </c>
      <c r="G137" s="169">
        <v>67</v>
      </c>
      <c r="H137" s="169">
        <v>60</v>
      </c>
      <c r="I137" s="195">
        <v>29</v>
      </c>
      <c r="J137" s="200"/>
      <c r="K137" s="189" t="s">
        <v>865</v>
      </c>
      <c r="L137" s="206"/>
      <c r="M137" s="158">
        <v>35</v>
      </c>
      <c r="N137" s="26"/>
      <c r="O137" s="27"/>
      <c r="P137" s="27"/>
      <c r="Q137" s="28"/>
      <c r="R137" s="33" t="str">
        <f t="shared" si="25"/>
        <v>FAIL</v>
      </c>
      <c r="S137" s="29">
        <f t="shared" si="26"/>
        <v>200</v>
      </c>
      <c r="T137" s="29" t="str">
        <f t="shared" si="27"/>
        <v xml:space="preserve"> FAIL: 1, ABSENT: 1</v>
      </c>
      <c r="U137" s="133" t="str">
        <f t="shared" si="28"/>
        <v xml:space="preserve">English, Math, </v>
      </c>
      <c r="V137" s="39"/>
    </row>
    <row r="138" spans="1:22" ht="15.75" customHeight="1" thickBot="1">
      <c r="A138" s="58">
        <v>132</v>
      </c>
      <c r="B138" s="174">
        <v>499</v>
      </c>
      <c r="C138" s="175" t="s">
        <v>1174</v>
      </c>
      <c r="D138" s="175" t="s">
        <v>1070</v>
      </c>
      <c r="E138" s="176">
        <v>38</v>
      </c>
      <c r="F138" s="157">
        <v>35</v>
      </c>
      <c r="G138" s="168" t="s">
        <v>865</v>
      </c>
      <c r="H138" s="168">
        <v>56</v>
      </c>
      <c r="I138" s="196">
        <v>23</v>
      </c>
      <c r="J138" s="197"/>
      <c r="K138" s="189" t="s">
        <v>865</v>
      </c>
      <c r="L138" s="206"/>
      <c r="M138" s="158">
        <v>37</v>
      </c>
      <c r="N138" s="26"/>
      <c r="O138" s="27"/>
      <c r="P138" s="27"/>
      <c r="Q138" s="28"/>
      <c r="R138" s="33" t="str">
        <f t="shared" si="25"/>
        <v>FAIL</v>
      </c>
      <c r="S138" s="29">
        <f t="shared" si="26"/>
        <v>300</v>
      </c>
      <c r="T138" s="29" t="str">
        <f t="shared" si="27"/>
        <v xml:space="preserve"> FAIL: 1, ABSENT: 2</v>
      </c>
      <c r="U138" s="133" t="str">
        <f t="shared" si="28"/>
        <v xml:space="preserve">Tarjuma, English, Math, </v>
      </c>
      <c r="V138" s="39"/>
    </row>
    <row r="139" spans="1:22" ht="15.75" customHeight="1" thickBot="1">
      <c r="A139" s="58">
        <v>133</v>
      </c>
      <c r="B139" s="177">
        <v>500</v>
      </c>
      <c r="C139" s="178" t="s">
        <v>1175</v>
      </c>
      <c r="D139" s="178" t="s">
        <v>1070</v>
      </c>
      <c r="E139" s="179" t="s">
        <v>865</v>
      </c>
      <c r="F139" s="157">
        <v>35</v>
      </c>
      <c r="G139" s="169">
        <v>40</v>
      </c>
      <c r="H139" s="169">
        <v>70</v>
      </c>
      <c r="I139" s="195">
        <v>42</v>
      </c>
      <c r="J139" s="195">
        <v>60</v>
      </c>
      <c r="K139" s="207"/>
      <c r="L139" s="206"/>
      <c r="M139" s="158">
        <v>31</v>
      </c>
      <c r="N139" s="26"/>
      <c r="O139" s="27"/>
      <c r="P139" s="27"/>
      <c r="Q139" s="28"/>
      <c r="R139" s="33" t="str">
        <f t="shared" si="25"/>
        <v>PASS</v>
      </c>
      <c r="S139" s="29">
        <f t="shared" si="26"/>
        <v>0</v>
      </c>
      <c r="T139" s="29" t="str">
        <f t="shared" si="27"/>
        <v>PASS</v>
      </c>
      <c r="U139" s="133" t="str">
        <f t="shared" si="28"/>
        <v xml:space="preserve">Physics, Statistics, </v>
      </c>
      <c r="V139" s="39"/>
    </row>
    <row r="140" spans="1:22" ht="15.75" customHeight="1" thickBot="1">
      <c r="A140" s="58">
        <v>134</v>
      </c>
      <c r="B140" s="174">
        <v>501</v>
      </c>
      <c r="C140" s="175" t="s">
        <v>1176</v>
      </c>
      <c r="D140" s="175" t="s">
        <v>1070</v>
      </c>
      <c r="E140" s="176">
        <v>42</v>
      </c>
      <c r="F140" s="157">
        <v>42</v>
      </c>
      <c r="G140" s="168">
        <v>40</v>
      </c>
      <c r="H140" s="168">
        <v>56</v>
      </c>
      <c r="I140" s="196">
        <v>18</v>
      </c>
      <c r="J140" s="196">
        <v>26</v>
      </c>
      <c r="K140" s="207"/>
      <c r="L140" s="206"/>
      <c r="M140" s="158">
        <v>41</v>
      </c>
      <c r="N140" s="26"/>
      <c r="O140" s="27"/>
      <c r="P140" s="27"/>
      <c r="Q140" s="28"/>
      <c r="R140" s="33" t="str">
        <f t="shared" si="25"/>
        <v>FAIL</v>
      </c>
      <c r="S140" s="29">
        <f t="shared" si="26"/>
        <v>200</v>
      </c>
      <c r="T140" s="29" t="str">
        <f t="shared" si="27"/>
        <v xml:space="preserve"> FAIL: 2, ABSENT: 0</v>
      </c>
      <c r="U140" s="133" t="str">
        <f t="shared" si="28"/>
        <v xml:space="preserve">English, Urdu, </v>
      </c>
      <c r="V140" s="39"/>
    </row>
    <row r="141" spans="1:22" ht="15.75" customHeight="1" thickBot="1">
      <c r="A141" s="58">
        <v>135</v>
      </c>
      <c r="B141" s="177">
        <v>502</v>
      </c>
      <c r="C141" s="178" t="s">
        <v>1177</v>
      </c>
      <c r="D141" s="178" t="s">
        <v>1070</v>
      </c>
      <c r="E141" s="179" t="s">
        <v>865</v>
      </c>
      <c r="F141" s="157" t="s">
        <v>865</v>
      </c>
      <c r="G141" s="169" t="s">
        <v>865</v>
      </c>
      <c r="H141" s="169">
        <v>47</v>
      </c>
      <c r="I141" s="195" t="s">
        <v>865</v>
      </c>
      <c r="J141" s="200"/>
      <c r="K141" s="189" t="s">
        <v>865</v>
      </c>
      <c r="L141" s="206"/>
      <c r="M141" s="157" t="s">
        <v>865</v>
      </c>
      <c r="N141" s="26"/>
      <c r="O141" s="27"/>
      <c r="P141" s="27"/>
      <c r="Q141" s="28"/>
      <c r="R141" s="33" t="str">
        <f t="shared" si="25"/>
        <v>FAIL</v>
      </c>
      <c r="S141" s="29">
        <f t="shared" si="26"/>
        <v>500</v>
      </c>
      <c r="T141" s="29" t="str">
        <f t="shared" si="27"/>
        <v xml:space="preserve"> FAIL: 0, ABSENT: 6</v>
      </c>
      <c r="U141" s="133" t="str">
        <f t="shared" si="28"/>
        <v xml:space="preserve">Tarjuma, English, Math, Physics, Statistics, Computer, </v>
      </c>
      <c r="V141" s="39"/>
    </row>
    <row r="142" spans="1:22" ht="15.75" customHeight="1" thickBot="1">
      <c r="A142" s="58">
        <v>136</v>
      </c>
      <c r="B142" s="174">
        <v>504</v>
      </c>
      <c r="C142" s="175" t="s">
        <v>1178</v>
      </c>
      <c r="D142" s="175" t="s">
        <v>1070</v>
      </c>
      <c r="E142" s="176">
        <v>46</v>
      </c>
      <c r="F142" s="157" t="s">
        <v>865</v>
      </c>
      <c r="G142" s="168">
        <v>87</v>
      </c>
      <c r="H142" s="168">
        <v>62</v>
      </c>
      <c r="I142" s="196">
        <v>14</v>
      </c>
      <c r="J142" s="197"/>
      <c r="K142" s="189">
        <v>18</v>
      </c>
      <c r="L142" s="206"/>
      <c r="M142" s="158">
        <v>68</v>
      </c>
      <c r="N142" s="26"/>
      <c r="O142" s="27"/>
      <c r="P142" s="27"/>
      <c r="Q142" s="28"/>
      <c r="R142" s="33" t="str">
        <f t="shared" si="25"/>
        <v>FAIL</v>
      </c>
      <c r="S142" s="29">
        <f t="shared" si="26"/>
        <v>300</v>
      </c>
      <c r="T142" s="29" t="str">
        <f t="shared" si="27"/>
        <v xml:space="preserve"> FAIL: 2, ABSENT: 1</v>
      </c>
      <c r="U142" s="133" t="str">
        <f t="shared" si="28"/>
        <v xml:space="preserve">English, Math, </v>
      </c>
      <c r="V142" s="39"/>
    </row>
    <row r="143" spans="1:22" ht="15.75" customHeight="1" thickBot="1">
      <c r="A143" s="58">
        <v>137</v>
      </c>
      <c r="B143" s="177">
        <v>505</v>
      </c>
      <c r="C143" s="178" t="s">
        <v>1179</v>
      </c>
      <c r="D143" s="178" t="s">
        <v>1070</v>
      </c>
      <c r="E143" s="179">
        <v>47</v>
      </c>
      <c r="F143" s="157">
        <v>48</v>
      </c>
      <c r="G143" s="169">
        <v>80</v>
      </c>
      <c r="H143" s="169">
        <v>82</v>
      </c>
      <c r="I143" s="195">
        <v>93</v>
      </c>
      <c r="J143" s="200"/>
      <c r="K143" s="189">
        <v>63</v>
      </c>
      <c r="L143" s="206"/>
      <c r="M143" s="158">
        <v>65</v>
      </c>
      <c r="N143" s="26"/>
      <c r="O143" s="27"/>
      <c r="P143" s="27"/>
      <c r="Q143" s="28"/>
      <c r="R143" s="33" t="str">
        <f t="shared" si="25"/>
        <v>PASS</v>
      </c>
      <c r="S143" s="29">
        <f t="shared" si="26"/>
        <v>0</v>
      </c>
      <c r="T143" s="29" t="str">
        <f t="shared" si="27"/>
        <v>PASS</v>
      </c>
      <c r="U143" s="133" t="str">
        <f t="shared" si="28"/>
        <v/>
      </c>
      <c r="V143" s="39"/>
    </row>
    <row r="144" spans="1:22" ht="15.75" customHeight="1" thickBot="1">
      <c r="A144" s="58">
        <v>138</v>
      </c>
      <c r="B144" s="174">
        <v>506</v>
      </c>
      <c r="C144" s="175" t="s">
        <v>1180</v>
      </c>
      <c r="D144" s="175" t="s">
        <v>1070</v>
      </c>
      <c r="E144" s="176">
        <v>49</v>
      </c>
      <c r="F144" s="157">
        <v>43</v>
      </c>
      <c r="G144" s="168">
        <v>67</v>
      </c>
      <c r="H144" s="168">
        <v>73</v>
      </c>
      <c r="I144" s="196">
        <v>51</v>
      </c>
      <c r="J144" s="197"/>
      <c r="K144" s="189">
        <v>45</v>
      </c>
      <c r="L144" s="206"/>
      <c r="M144" s="158">
        <v>52</v>
      </c>
      <c r="N144" s="26"/>
      <c r="O144" s="27"/>
      <c r="P144" s="27"/>
      <c r="Q144" s="28"/>
      <c r="R144" s="33" t="str">
        <f t="shared" si="25"/>
        <v>PASS</v>
      </c>
      <c r="S144" s="29">
        <f t="shared" si="26"/>
        <v>0</v>
      </c>
      <c r="T144" s="29" t="str">
        <f t="shared" si="27"/>
        <v>PASS</v>
      </c>
      <c r="U144" s="133" t="str">
        <f t="shared" si="28"/>
        <v/>
      </c>
      <c r="V144" s="39"/>
    </row>
    <row r="145" spans="1:24" ht="15.75" customHeight="1" thickBot="1">
      <c r="A145" s="58">
        <v>139</v>
      </c>
      <c r="B145" s="177">
        <v>507</v>
      </c>
      <c r="C145" s="178" t="s">
        <v>1181</v>
      </c>
      <c r="D145" s="178" t="s">
        <v>1070</v>
      </c>
      <c r="E145" s="179" t="s">
        <v>865</v>
      </c>
      <c r="F145" s="157" t="s">
        <v>865</v>
      </c>
      <c r="G145" s="169" t="s">
        <v>865</v>
      </c>
      <c r="H145" s="169" t="s">
        <v>865</v>
      </c>
      <c r="I145" s="195" t="s">
        <v>865</v>
      </c>
      <c r="J145" s="195" t="s">
        <v>865</v>
      </c>
      <c r="K145" s="207"/>
      <c r="L145" s="206"/>
      <c r="M145" s="157" t="s">
        <v>865</v>
      </c>
      <c r="N145" s="26"/>
      <c r="O145" s="27"/>
      <c r="P145" s="27"/>
      <c r="Q145" s="28"/>
      <c r="R145" s="33" t="str">
        <f t="shared" si="25"/>
        <v>ABSENT</v>
      </c>
      <c r="S145" s="29">
        <f t="shared" si="26"/>
        <v>600</v>
      </c>
      <c r="T145" s="29" t="str">
        <f t="shared" si="27"/>
        <v xml:space="preserve"> FAIL: 0, ABSENT: 7</v>
      </c>
      <c r="U145" s="133" t="str">
        <f t="shared" si="28"/>
        <v xml:space="preserve">Tarjuma,  Islamic Study/Ethics, English, Urdu, Physics, Statistics, Computer, </v>
      </c>
      <c r="V145" s="39"/>
    </row>
    <row r="146" spans="1:24" ht="15.75" customHeight="1" thickBot="1">
      <c r="A146" s="58">
        <v>140</v>
      </c>
      <c r="B146" s="174">
        <v>508</v>
      </c>
      <c r="C146" s="175" t="s">
        <v>1182</v>
      </c>
      <c r="D146" s="175" t="s">
        <v>1070</v>
      </c>
      <c r="E146" s="176" t="s">
        <v>865</v>
      </c>
      <c r="F146" s="157" t="s">
        <v>865</v>
      </c>
      <c r="G146" s="168" t="s">
        <v>865</v>
      </c>
      <c r="H146" s="168" t="s">
        <v>865</v>
      </c>
      <c r="I146" s="196" t="s">
        <v>865</v>
      </c>
      <c r="J146" s="196" t="s">
        <v>865</v>
      </c>
      <c r="K146" s="207"/>
      <c r="L146" s="206"/>
      <c r="M146" s="157" t="s">
        <v>865</v>
      </c>
      <c r="N146" s="26"/>
      <c r="O146" s="27"/>
      <c r="P146" s="27"/>
      <c r="Q146" s="28"/>
      <c r="R146" s="33" t="str">
        <f t="shared" si="25"/>
        <v>ABSENT</v>
      </c>
      <c r="S146" s="29">
        <f t="shared" si="26"/>
        <v>600</v>
      </c>
      <c r="T146" s="29" t="str">
        <f t="shared" si="27"/>
        <v xml:space="preserve"> FAIL: 0, ABSENT: 7</v>
      </c>
      <c r="U146" s="133" t="str">
        <f t="shared" si="28"/>
        <v xml:space="preserve">Tarjuma,  Islamic Study/Ethics, English, Urdu, Physics, Statistics, Computer, </v>
      </c>
      <c r="V146" s="39"/>
    </row>
    <row r="147" spans="1:24" ht="15.75" customHeight="1" thickBot="1">
      <c r="A147" s="58">
        <v>141</v>
      </c>
      <c r="B147" s="177">
        <v>509</v>
      </c>
      <c r="C147" s="178" t="s">
        <v>1183</v>
      </c>
      <c r="D147" s="178" t="s">
        <v>1070</v>
      </c>
      <c r="E147" s="179">
        <v>29</v>
      </c>
      <c r="F147" s="157">
        <v>30</v>
      </c>
      <c r="G147" s="169">
        <v>51</v>
      </c>
      <c r="H147" s="169">
        <v>52</v>
      </c>
      <c r="I147" s="195">
        <v>18</v>
      </c>
      <c r="J147" s="200"/>
      <c r="K147" s="189">
        <v>54</v>
      </c>
      <c r="L147" s="206"/>
      <c r="M147" s="158">
        <v>62</v>
      </c>
      <c r="N147" s="26"/>
      <c r="O147" s="27"/>
      <c r="P147" s="27"/>
      <c r="Q147" s="28"/>
      <c r="R147" s="33" t="str">
        <f t="shared" si="25"/>
        <v>PASS</v>
      </c>
      <c r="S147" s="29">
        <f t="shared" si="26"/>
        <v>100</v>
      </c>
      <c r="T147" s="29" t="str">
        <f t="shared" si="27"/>
        <v xml:space="preserve"> FAIL: 1, ABSENT: 0</v>
      </c>
      <c r="U147" s="133" t="str">
        <f t="shared" si="28"/>
        <v xml:space="preserve">English, </v>
      </c>
      <c r="V147" s="39"/>
    </row>
    <row r="148" spans="1:24" ht="15.75" customHeight="1" thickBot="1">
      <c r="A148" s="58">
        <v>142</v>
      </c>
      <c r="B148" s="174">
        <v>510</v>
      </c>
      <c r="C148" s="175" t="s">
        <v>1184</v>
      </c>
      <c r="D148" s="175" t="s">
        <v>1070</v>
      </c>
      <c r="E148" s="176">
        <v>47</v>
      </c>
      <c r="F148" s="157">
        <v>42</v>
      </c>
      <c r="G148" s="168">
        <v>33</v>
      </c>
      <c r="H148" s="168">
        <v>71</v>
      </c>
      <c r="I148" s="196">
        <v>71</v>
      </c>
      <c r="J148" s="196">
        <v>60</v>
      </c>
      <c r="K148" s="207"/>
      <c r="L148" s="206"/>
      <c r="M148" s="158">
        <v>42</v>
      </c>
      <c r="N148" s="26"/>
      <c r="O148" s="27"/>
      <c r="P148" s="27"/>
      <c r="Q148" s="28"/>
      <c r="R148" s="33" t="str">
        <f t="shared" si="25"/>
        <v>PASS</v>
      </c>
      <c r="S148" s="29">
        <f t="shared" si="26"/>
        <v>100</v>
      </c>
      <c r="T148" s="29" t="str">
        <f t="shared" si="27"/>
        <v xml:space="preserve"> FAIL: 1, ABSENT: 0</v>
      </c>
      <c r="U148" s="133" t="str">
        <f t="shared" si="28"/>
        <v/>
      </c>
      <c r="V148" s="39"/>
    </row>
    <row r="149" spans="1:24" ht="15.75" customHeight="1" thickBot="1">
      <c r="A149" s="58">
        <v>143</v>
      </c>
      <c r="B149" s="177">
        <v>511</v>
      </c>
      <c r="C149" s="178" t="s">
        <v>1185</v>
      </c>
      <c r="D149" s="178" t="s">
        <v>1070</v>
      </c>
      <c r="E149" s="179">
        <v>46</v>
      </c>
      <c r="F149" s="157">
        <v>39</v>
      </c>
      <c r="G149" s="169">
        <v>73</v>
      </c>
      <c r="H149" s="169">
        <v>80</v>
      </c>
      <c r="I149" s="195">
        <v>24</v>
      </c>
      <c r="J149" s="200"/>
      <c r="K149" s="189">
        <v>23</v>
      </c>
      <c r="L149" s="206"/>
      <c r="M149" s="158">
        <v>55</v>
      </c>
      <c r="N149" s="26"/>
      <c r="O149" s="27"/>
      <c r="P149" s="27"/>
      <c r="Q149" s="28"/>
      <c r="R149" s="33" t="str">
        <f t="shared" si="25"/>
        <v>FAIL</v>
      </c>
      <c r="S149" s="29">
        <f t="shared" si="26"/>
        <v>200</v>
      </c>
      <c r="T149" s="29" t="str">
        <f t="shared" si="27"/>
        <v xml:space="preserve"> FAIL: 2, ABSENT: 0</v>
      </c>
      <c r="U149" s="133" t="str">
        <f t="shared" si="28"/>
        <v xml:space="preserve">English, Math, </v>
      </c>
      <c r="V149" s="39"/>
    </row>
    <row r="150" spans="1:24" ht="15.75" customHeight="1" thickBot="1">
      <c r="A150" s="58">
        <v>144</v>
      </c>
      <c r="B150" s="174">
        <v>512</v>
      </c>
      <c r="C150" s="175" t="s">
        <v>1186</v>
      </c>
      <c r="D150" s="175" t="s">
        <v>1070</v>
      </c>
      <c r="E150" s="176" t="s">
        <v>865</v>
      </c>
      <c r="F150" s="157" t="s">
        <v>865</v>
      </c>
      <c r="G150" s="168" t="s">
        <v>865</v>
      </c>
      <c r="H150" s="168" t="s">
        <v>865</v>
      </c>
      <c r="I150" s="196" t="s">
        <v>865</v>
      </c>
      <c r="J150" s="196" t="s">
        <v>865</v>
      </c>
      <c r="K150" s="207"/>
      <c r="L150" s="206"/>
      <c r="M150" s="157" t="s">
        <v>865</v>
      </c>
      <c r="N150" s="26"/>
      <c r="O150" s="27"/>
      <c r="P150" s="27"/>
      <c r="Q150" s="28"/>
      <c r="R150" s="33" t="str">
        <f t="shared" si="25"/>
        <v>ABSENT</v>
      </c>
      <c r="S150" s="29">
        <f t="shared" si="26"/>
        <v>600</v>
      </c>
      <c r="T150" s="29" t="str">
        <f t="shared" si="27"/>
        <v xml:space="preserve"> FAIL: 0, ABSENT: 7</v>
      </c>
      <c r="U150" s="133" t="str">
        <f t="shared" si="28"/>
        <v xml:space="preserve">Tarjuma,  Islamic Study/Ethics, English, Urdu, Physics, Statistics, Computer, </v>
      </c>
      <c r="V150" s="39"/>
    </row>
    <row r="151" spans="1:24" ht="15.75" customHeight="1" thickBot="1">
      <c r="A151" s="58">
        <v>145</v>
      </c>
      <c r="B151" s="177">
        <v>513</v>
      </c>
      <c r="C151" s="178" t="s">
        <v>1187</v>
      </c>
      <c r="D151" s="178" t="s">
        <v>1070</v>
      </c>
      <c r="E151" s="179" t="s">
        <v>865</v>
      </c>
      <c r="F151" s="157" t="s">
        <v>865</v>
      </c>
      <c r="G151" s="169" t="s">
        <v>865</v>
      </c>
      <c r="H151" s="169" t="s">
        <v>865</v>
      </c>
      <c r="I151" s="195" t="s">
        <v>865</v>
      </c>
      <c r="J151" s="195" t="s">
        <v>865</v>
      </c>
      <c r="K151" s="207"/>
      <c r="L151" s="206"/>
      <c r="M151" s="157" t="s">
        <v>865</v>
      </c>
      <c r="N151" s="26"/>
      <c r="O151" s="27"/>
      <c r="P151" s="27"/>
      <c r="Q151" s="28"/>
      <c r="R151" s="33" t="str">
        <f t="shared" si="25"/>
        <v>ABSENT</v>
      </c>
      <c r="S151" s="29">
        <f t="shared" si="26"/>
        <v>600</v>
      </c>
      <c r="T151" s="29" t="str">
        <f t="shared" si="27"/>
        <v xml:space="preserve"> FAIL: 0, ABSENT: 7</v>
      </c>
      <c r="U151" s="133" t="str">
        <f t="shared" si="28"/>
        <v xml:space="preserve">Tarjuma,  Islamic Study/Ethics, English, Urdu, Physics, Statistics, Computer, </v>
      </c>
      <c r="V151" s="39"/>
    </row>
    <row r="152" spans="1:24" ht="15.75" customHeight="1" thickBot="1">
      <c r="A152" s="58">
        <v>146</v>
      </c>
      <c r="B152" s="174">
        <v>514</v>
      </c>
      <c r="C152" s="175" t="s">
        <v>1188</v>
      </c>
      <c r="D152" s="175" t="s">
        <v>1070</v>
      </c>
      <c r="E152" s="176">
        <v>48</v>
      </c>
      <c r="F152" s="157">
        <v>46</v>
      </c>
      <c r="G152" s="168">
        <v>75</v>
      </c>
      <c r="H152" s="168">
        <v>79</v>
      </c>
      <c r="I152" s="196">
        <v>58</v>
      </c>
      <c r="J152" s="196">
        <v>74</v>
      </c>
      <c r="K152" s="207"/>
      <c r="L152" s="206"/>
      <c r="M152" s="158">
        <v>65</v>
      </c>
      <c r="N152" s="26"/>
      <c r="O152" s="27"/>
      <c r="P152" s="27"/>
      <c r="Q152" s="28"/>
      <c r="R152" s="33" t="str">
        <f t="shared" si="25"/>
        <v>PASS</v>
      </c>
      <c r="S152" s="29">
        <f t="shared" si="26"/>
        <v>0</v>
      </c>
      <c r="T152" s="29" t="str">
        <f t="shared" si="27"/>
        <v>PASS</v>
      </c>
      <c r="U152" s="133" t="str">
        <f t="shared" si="28"/>
        <v/>
      </c>
      <c r="V152" s="39"/>
    </row>
    <row r="153" spans="1:24" ht="15.75" customHeight="1" thickBot="1">
      <c r="A153" s="58">
        <v>147</v>
      </c>
      <c r="B153" s="177">
        <v>515</v>
      </c>
      <c r="C153" s="178" t="s">
        <v>1189</v>
      </c>
      <c r="D153" s="178" t="s">
        <v>1070</v>
      </c>
      <c r="E153" s="179">
        <v>18</v>
      </c>
      <c r="F153" s="157">
        <v>47</v>
      </c>
      <c r="G153" s="169">
        <v>40</v>
      </c>
      <c r="H153" s="169">
        <v>49</v>
      </c>
      <c r="I153" s="195">
        <v>10</v>
      </c>
      <c r="J153" s="200"/>
      <c r="K153" s="189">
        <v>8</v>
      </c>
      <c r="L153" s="206"/>
      <c r="M153" s="158">
        <v>10</v>
      </c>
      <c r="N153" s="26">
        <f t="shared" ref="N153:N216" si="29">COUNTA(E153:M153)</f>
        <v>7</v>
      </c>
      <c r="O153" s="27">
        <f t="shared" ref="O153:O216" si="30">SUMPRODUCT($E$6:$M$6*(LEN(E153:M153)&gt;0))</f>
        <v>560</v>
      </c>
      <c r="P153" s="27">
        <f t="shared" ref="P153:P216" si="31">SUM(E153:M153)</f>
        <v>182</v>
      </c>
      <c r="Q153" s="28">
        <f t="shared" ref="Q153:Q216" si="32">P153/O153*100</f>
        <v>32.5</v>
      </c>
      <c r="R153" s="33" t="str">
        <f t="shared" si="25"/>
        <v>FAIL</v>
      </c>
      <c r="S153" s="29">
        <f t="shared" si="26"/>
        <v>500</v>
      </c>
      <c r="T153" s="29" t="str">
        <f t="shared" si="27"/>
        <v xml:space="preserve"> FAIL: 4, ABSENT: 0</v>
      </c>
      <c r="U153" s="133" t="str">
        <f t="shared" si="28"/>
        <v xml:space="preserve">English, Math, Physics, Statistics, Computer, </v>
      </c>
      <c r="V153" s="39"/>
    </row>
    <row r="154" spans="1:24" ht="15.75" customHeight="1" thickBot="1">
      <c r="A154" s="58">
        <v>148</v>
      </c>
      <c r="B154" s="174">
        <v>516</v>
      </c>
      <c r="C154" s="175" t="s">
        <v>1190</v>
      </c>
      <c r="D154" s="175" t="s">
        <v>1070</v>
      </c>
      <c r="E154" s="176">
        <v>47</v>
      </c>
      <c r="F154" s="157">
        <v>40</v>
      </c>
      <c r="G154" s="168">
        <v>51</v>
      </c>
      <c r="H154" s="168">
        <v>58</v>
      </c>
      <c r="I154" s="196">
        <v>41</v>
      </c>
      <c r="J154" s="197"/>
      <c r="K154" s="189">
        <v>39</v>
      </c>
      <c r="L154" s="206"/>
      <c r="M154" s="158">
        <v>46</v>
      </c>
      <c r="N154" s="26">
        <f t="shared" si="29"/>
        <v>7</v>
      </c>
      <c r="O154" s="27">
        <f t="shared" si="30"/>
        <v>560</v>
      </c>
      <c r="P154" s="27">
        <f t="shared" si="31"/>
        <v>322</v>
      </c>
      <c r="Q154" s="28">
        <f t="shared" si="32"/>
        <v>57.499999999999993</v>
      </c>
      <c r="R154" s="33" t="str">
        <f t="shared" si="25"/>
        <v>PASS</v>
      </c>
      <c r="S154" s="29">
        <f t="shared" si="26"/>
        <v>0</v>
      </c>
      <c r="T154" s="29" t="str">
        <f t="shared" si="27"/>
        <v>PASS</v>
      </c>
      <c r="U154" s="133" t="str">
        <f t="shared" si="28"/>
        <v/>
      </c>
      <c r="V154" s="39"/>
    </row>
    <row r="155" spans="1:24" ht="15.75" customHeight="1" thickBot="1">
      <c r="A155" s="58">
        <v>149</v>
      </c>
      <c r="B155" s="177">
        <v>517</v>
      </c>
      <c r="C155" s="178" t="s">
        <v>1191</v>
      </c>
      <c r="D155" s="178" t="s">
        <v>1070</v>
      </c>
      <c r="E155" s="179">
        <v>41</v>
      </c>
      <c r="F155" s="157">
        <v>29</v>
      </c>
      <c r="G155" s="169" t="s">
        <v>865</v>
      </c>
      <c r="H155" s="169" t="s">
        <v>865</v>
      </c>
      <c r="I155" s="195">
        <v>47</v>
      </c>
      <c r="J155" s="200"/>
      <c r="K155" s="189" t="s">
        <v>865</v>
      </c>
      <c r="L155" s="206"/>
      <c r="M155" s="158">
        <v>43</v>
      </c>
      <c r="N155" s="26">
        <f t="shared" si="29"/>
        <v>7</v>
      </c>
      <c r="O155" s="27">
        <f t="shared" si="30"/>
        <v>560</v>
      </c>
      <c r="P155" s="27">
        <f t="shared" si="31"/>
        <v>160</v>
      </c>
      <c r="Q155" s="28">
        <f t="shared" si="32"/>
        <v>28.571428571428569</v>
      </c>
      <c r="R155" s="33" t="str">
        <f t="shared" si="25"/>
        <v>FAIL</v>
      </c>
      <c r="S155" s="29">
        <f t="shared" si="26"/>
        <v>300</v>
      </c>
      <c r="T155" s="29" t="str">
        <f t="shared" si="27"/>
        <v xml:space="preserve"> FAIL: 0, ABSENT: 3</v>
      </c>
      <c r="U155" s="133" t="str">
        <f t="shared" si="28"/>
        <v xml:space="preserve">Tarjuma,  Islamic Study/Ethics, Math, </v>
      </c>
      <c r="V155" s="39"/>
    </row>
    <row r="156" spans="1:24" s="111" customFormat="1" ht="15.75" customHeight="1" thickBot="1">
      <c r="A156" s="58">
        <v>150</v>
      </c>
      <c r="B156" s="174">
        <v>518</v>
      </c>
      <c r="C156" s="175" t="s">
        <v>824</v>
      </c>
      <c r="D156" s="175" t="s">
        <v>1070</v>
      </c>
      <c r="E156" s="176">
        <v>44</v>
      </c>
      <c r="F156" s="157">
        <v>41</v>
      </c>
      <c r="G156" s="168">
        <v>30</v>
      </c>
      <c r="H156" s="168">
        <v>75</v>
      </c>
      <c r="I156" s="196">
        <v>58</v>
      </c>
      <c r="J156" s="197"/>
      <c r="K156" s="189">
        <v>29</v>
      </c>
      <c r="L156" s="206"/>
      <c r="M156" s="158">
        <v>50</v>
      </c>
      <c r="N156" s="26">
        <f t="shared" si="29"/>
        <v>7</v>
      </c>
      <c r="O156" s="27">
        <f t="shared" si="30"/>
        <v>560</v>
      </c>
      <c r="P156" s="27">
        <f t="shared" si="31"/>
        <v>327</v>
      </c>
      <c r="Q156" s="28">
        <f t="shared" si="32"/>
        <v>58.392857142857146</v>
      </c>
      <c r="R156" s="33" t="str">
        <f t="shared" si="25"/>
        <v>FAIL</v>
      </c>
      <c r="S156" s="29">
        <f t="shared" si="26"/>
        <v>200</v>
      </c>
      <c r="T156" s="29" t="str">
        <f t="shared" si="27"/>
        <v xml:space="preserve"> FAIL: 2, ABSENT: 0</v>
      </c>
      <c r="U156" s="133" t="str">
        <f t="shared" si="28"/>
        <v xml:space="preserve">Math, </v>
      </c>
      <c r="V156" s="39"/>
      <c r="W156"/>
      <c r="X156" s="113"/>
    </row>
    <row r="157" spans="1:24" ht="15.75" customHeight="1" thickBot="1">
      <c r="A157" s="58">
        <v>151</v>
      </c>
      <c r="B157" s="177">
        <v>519</v>
      </c>
      <c r="C157" s="178" t="s">
        <v>141</v>
      </c>
      <c r="D157" s="178" t="s">
        <v>1070</v>
      </c>
      <c r="E157" s="179" t="s">
        <v>865</v>
      </c>
      <c r="F157" s="157" t="s">
        <v>865</v>
      </c>
      <c r="G157" s="169" t="s">
        <v>865</v>
      </c>
      <c r="H157" s="169" t="s">
        <v>865</v>
      </c>
      <c r="I157" s="195" t="s">
        <v>865</v>
      </c>
      <c r="J157" s="195" t="s">
        <v>865</v>
      </c>
      <c r="K157" s="207"/>
      <c r="L157" s="206"/>
      <c r="M157" s="157" t="s">
        <v>865</v>
      </c>
      <c r="N157" s="26">
        <f t="shared" si="29"/>
        <v>7</v>
      </c>
      <c r="O157" s="27">
        <f t="shared" si="30"/>
        <v>575</v>
      </c>
      <c r="P157" s="27">
        <f t="shared" si="31"/>
        <v>0</v>
      </c>
      <c r="Q157" s="28">
        <f t="shared" si="32"/>
        <v>0</v>
      </c>
      <c r="R157" s="33" t="str">
        <f t="shared" si="25"/>
        <v>ABSENT</v>
      </c>
      <c r="S157" s="29">
        <f t="shared" si="26"/>
        <v>600</v>
      </c>
      <c r="T157" s="29" t="str">
        <f t="shared" si="27"/>
        <v xml:space="preserve"> FAIL: 0, ABSENT: 7</v>
      </c>
      <c r="U157" s="133" t="str">
        <f t="shared" si="28"/>
        <v xml:space="preserve">Tarjuma,  Islamic Study/Ethics, English, Urdu, Physics, Statistics, Computer, </v>
      </c>
      <c r="V157" s="39"/>
    </row>
    <row r="158" spans="1:24" ht="15.75" customHeight="1" thickBot="1">
      <c r="A158" s="58">
        <v>152</v>
      </c>
      <c r="B158" s="174">
        <v>520</v>
      </c>
      <c r="C158" s="175" t="s">
        <v>1192</v>
      </c>
      <c r="D158" s="175" t="s">
        <v>1070</v>
      </c>
      <c r="E158" s="176" t="s">
        <v>865</v>
      </c>
      <c r="F158" s="157" t="s">
        <v>865</v>
      </c>
      <c r="G158" s="168" t="s">
        <v>865</v>
      </c>
      <c r="H158" s="168" t="s">
        <v>865</v>
      </c>
      <c r="I158" s="196" t="s">
        <v>865</v>
      </c>
      <c r="J158" s="196" t="s">
        <v>865</v>
      </c>
      <c r="K158" s="207"/>
      <c r="L158" s="206"/>
      <c r="M158" s="157" t="s">
        <v>865</v>
      </c>
      <c r="N158" s="26">
        <f t="shared" si="29"/>
        <v>7</v>
      </c>
      <c r="O158" s="27">
        <f t="shared" si="30"/>
        <v>575</v>
      </c>
      <c r="P158" s="27">
        <f t="shared" si="31"/>
        <v>0</v>
      </c>
      <c r="Q158" s="28">
        <f t="shared" si="32"/>
        <v>0</v>
      </c>
      <c r="R158" s="33" t="str">
        <f t="shared" si="25"/>
        <v>ABSENT</v>
      </c>
      <c r="S158" s="29">
        <f t="shared" si="26"/>
        <v>600</v>
      </c>
      <c r="T158" s="29" t="str">
        <f t="shared" si="27"/>
        <v xml:space="preserve"> FAIL: 0, ABSENT: 7</v>
      </c>
      <c r="U158" s="133" t="str">
        <f t="shared" si="28"/>
        <v xml:space="preserve">Tarjuma,  Islamic Study/Ethics, English, Urdu, Physics, Statistics, Computer, </v>
      </c>
      <c r="V158" s="39"/>
    </row>
    <row r="159" spans="1:24" ht="15.75" customHeight="1" thickBot="1">
      <c r="A159" s="58">
        <v>153</v>
      </c>
      <c r="B159" s="177">
        <v>521</v>
      </c>
      <c r="C159" s="178" t="s">
        <v>1193</v>
      </c>
      <c r="D159" s="178" t="s">
        <v>1070</v>
      </c>
      <c r="E159" s="179" t="s">
        <v>865</v>
      </c>
      <c r="F159" s="157">
        <v>40</v>
      </c>
      <c r="G159" s="169" t="s">
        <v>865</v>
      </c>
      <c r="H159" s="169" t="s">
        <v>865</v>
      </c>
      <c r="I159" s="195" t="s">
        <v>865</v>
      </c>
      <c r="J159" s="200"/>
      <c r="K159" s="189" t="s">
        <v>865</v>
      </c>
      <c r="L159" s="206"/>
      <c r="M159" s="158">
        <v>15</v>
      </c>
      <c r="N159" s="26">
        <f t="shared" si="29"/>
        <v>7</v>
      </c>
      <c r="O159" s="27">
        <f t="shared" si="30"/>
        <v>560</v>
      </c>
      <c r="P159" s="27">
        <f t="shared" si="31"/>
        <v>55</v>
      </c>
      <c r="Q159" s="28">
        <f t="shared" si="32"/>
        <v>9.8214285714285712</v>
      </c>
      <c r="R159" s="33" t="str">
        <f t="shared" si="25"/>
        <v>FAIL</v>
      </c>
      <c r="S159" s="29">
        <f t="shared" si="26"/>
        <v>500</v>
      </c>
      <c r="T159" s="29" t="str">
        <f t="shared" si="27"/>
        <v xml:space="preserve"> FAIL: 1, ABSENT: 5</v>
      </c>
      <c r="U159" s="133" t="str">
        <f t="shared" si="28"/>
        <v xml:space="preserve">Tarjuma,  Islamic Study/Ethics, English, Math, Physics, Statistics, Computer, </v>
      </c>
      <c r="V159" s="39"/>
    </row>
    <row r="160" spans="1:24" ht="15.75" customHeight="1" thickBot="1">
      <c r="A160" s="58">
        <v>154</v>
      </c>
      <c r="B160" s="174">
        <v>522</v>
      </c>
      <c r="C160" s="175" t="s">
        <v>1194</v>
      </c>
      <c r="D160" s="175" t="s">
        <v>1070</v>
      </c>
      <c r="E160" s="176">
        <v>45</v>
      </c>
      <c r="F160" s="157">
        <v>37</v>
      </c>
      <c r="G160" s="168">
        <v>45</v>
      </c>
      <c r="H160" s="168">
        <v>71</v>
      </c>
      <c r="I160" s="196">
        <v>40</v>
      </c>
      <c r="J160" s="197"/>
      <c r="K160" s="189">
        <v>35</v>
      </c>
      <c r="L160" s="206"/>
      <c r="M160" s="157" t="s">
        <v>865</v>
      </c>
      <c r="N160" s="26">
        <f t="shared" si="29"/>
        <v>7</v>
      </c>
      <c r="O160" s="27">
        <f t="shared" si="30"/>
        <v>560</v>
      </c>
      <c r="P160" s="27">
        <f t="shared" si="31"/>
        <v>273</v>
      </c>
      <c r="Q160" s="28">
        <f t="shared" si="32"/>
        <v>48.75</v>
      </c>
      <c r="R160" s="33" t="str">
        <f t="shared" si="25"/>
        <v>PASS</v>
      </c>
      <c r="S160" s="29">
        <f t="shared" si="26"/>
        <v>100</v>
      </c>
      <c r="T160" s="29" t="str">
        <f t="shared" si="27"/>
        <v xml:space="preserve"> FAIL: 0, ABSENT: 1</v>
      </c>
      <c r="U160" s="133" t="str">
        <f t="shared" si="28"/>
        <v xml:space="preserve">Physics, Statistics, Computer, </v>
      </c>
      <c r="V160" s="39"/>
    </row>
    <row r="161" spans="1:24" ht="15.75" customHeight="1" thickBot="1">
      <c r="A161" s="58">
        <v>155</v>
      </c>
      <c r="B161" s="177">
        <v>523</v>
      </c>
      <c r="C161" s="178" t="s">
        <v>1195</v>
      </c>
      <c r="D161" s="178" t="s">
        <v>1070</v>
      </c>
      <c r="E161" s="179">
        <v>45</v>
      </c>
      <c r="F161" s="157">
        <v>47</v>
      </c>
      <c r="G161" s="169">
        <v>74</v>
      </c>
      <c r="H161" s="169">
        <v>55</v>
      </c>
      <c r="I161" s="195">
        <v>65</v>
      </c>
      <c r="J161" s="200"/>
      <c r="K161" s="189">
        <v>55</v>
      </c>
      <c r="L161" s="206"/>
      <c r="M161" s="158">
        <v>58</v>
      </c>
      <c r="N161" s="26">
        <f t="shared" si="29"/>
        <v>7</v>
      </c>
      <c r="O161" s="27">
        <f t="shared" si="30"/>
        <v>560</v>
      </c>
      <c r="P161" s="27">
        <f t="shared" si="31"/>
        <v>399</v>
      </c>
      <c r="Q161" s="28">
        <f t="shared" si="32"/>
        <v>71.25</v>
      </c>
      <c r="R161" s="33" t="str">
        <f t="shared" si="25"/>
        <v>PASS</v>
      </c>
      <c r="S161" s="29">
        <f t="shared" si="26"/>
        <v>0</v>
      </c>
      <c r="T161" s="29" t="str">
        <f t="shared" si="27"/>
        <v>PASS</v>
      </c>
      <c r="U161" s="133" t="str">
        <f t="shared" si="28"/>
        <v/>
      </c>
      <c r="V161" s="39"/>
    </row>
    <row r="162" spans="1:24" ht="15.75" customHeight="1" thickBot="1">
      <c r="A162" s="58">
        <v>156</v>
      </c>
      <c r="B162" s="174">
        <v>524</v>
      </c>
      <c r="C162" s="175" t="s">
        <v>1196</v>
      </c>
      <c r="D162" s="175" t="s">
        <v>1070</v>
      </c>
      <c r="E162" s="176">
        <v>48</v>
      </c>
      <c r="F162" s="157">
        <v>38</v>
      </c>
      <c r="G162" s="168">
        <v>37</v>
      </c>
      <c r="H162" s="168">
        <v>60</v>
      </c>
      <c r="I162" s="196">
        <v>69</v>
      </c>
      <c r="J162" s="197"/>
      <c r="K162" s="207"/>
      <c r="L162" s="158">
        <v>23</v>
      </c>
      <c r="M162" s="158">
        <v>64</v>
      </c>
      <c r="N162" s="26">
        <f t="shared" si="29"/>
        <v>7</v>
      </c>
      <c r="O162" s="27">
        <f t="shared" si="30"/>
        <v>560</v>
      </c>
      <c r="P162" s="27">
        <f t="shared" si="31"/>
        <v>339</v>
      </c>
      <c r="Q162" s="28">
        <f t="shared" si="32"/>
        <v>60.535714285714285</v>
      </c>
      <c r="R162" s="33" t="str">
        <f t="shared" si="25"/>
        <v>FAIL</v>
      </c>
      <c r="S162" s="29">
        <f t="shared" si="26"/>
        <v>200</v>
      </c>
      <c r="T162" s="29" t="str">
        <f t="shared" si="27"/>
        <v xml:space="preserve"> FAIL: 2, ABSENT: 0</v>
      </c>
      <c r="U162" s="133" t="str">
        <f t="shared" si="28"/>
        <v xml:space="preserve">Economics, </v>
      </c>
      <c r="V162" s="39"/>
    </row>
    <row r="163" spans="1:24" ht="15.75" customHeight="1" thickBot="1">
      <c r="A163" s="58">
        <v>157</v>
      </c>
      <c r="B163" s="177">
        <v>525</v>
      </c>
      <c r="C163" s="178" t="s">
        <v>1197</v>
      </c>
      <c r="D163" s="178" t="s">
        <v>1070</v>
      </c>
      <c r="E163" s="179" t="s">
        <v>865</v>
      </c>
      <c r="F163" s="157">
        <v>34</v>
      </c>
      <c r="G163" s="169">
        <v>56</v>
      </c>
      <c r="H163" s="169" t="s">
        <v>865</v>
      </c>
      <c r="I163" s="195" t="s">
        <v>865</v>
      </c>
      <c r="J163" s="195">
        <v>56</v>
      </c>
      <c r="K163" s="207"/>
      <c r="L163" s="206"/>
      <c r="M163" s="158">
        <v>59</v>
      </c>
      <c r="N163" s="26">
        <f t="shared" si="29"/>
        <v>7</v>
      </c>
      <c r="O163" s="27">
        <f t="shared" si="30"/>
        <v>575</v>
      </c>
      <c r="P163" s="27">
        <f t="shared" si="31"/>
        <v>205</v>
      </c>
      <c r="Q163" s="28">
        <f t="shared" si="32"/>
        <v>35.652173913043477</v>
      </c>
      <c r="R163" s="33" t="str">
        <f t="shared" si="25"/>
        <v>FAIL</v>
      </c>
      <c r="S163" s="29">
        <f t="shared" si="26"/>
        <v>200</v>
      </c>
      <c r="T163" s="29" t="str">
        <f t="shared" si="27"/>
        <v xml:space="preserve"> FAIL: 0, ABSENT: 3</v>
      </c>
      <c r="U163" s="133" t="str">
        <f t="shared" si="28"/>
        <v xml:space="preserve"> Islamic Study/Ethics, English, </v>
      </c>
      <c r="V163" s="39"/>
    </row>
    <row r="164" spans="1:24" ht="15.75" customHeight="1" thickBot="1">
      <c r="A164" s="58">
        <v>158</v>
      </c>
      <c r="B164" s="174">
        <v>526</v>
      </c>
      <c r="C164" s="175" t="s">
        <v>1198</v>
      </c>
      <c r="D164" s="175" t="s">
        <v>1070</v>
      </c>
      <c r="E164" s="176" t="s">
        <v>865</v>
      </c>
      <c r="F164" s="157" t="s">
        <v>865</v>
      </c>
      <c r="G164" s="168" t="s">
        <v>865</v>
      </c>
      <c r="H164" s="168" t="s">
        <v>865</v>
      </c>
      <c r="I164" s="196" t="s">
        <v>865</v>
      </c>
      <c r="J164" s="197"/>
      <c r="K164" s="189" t="s">
        <v>865</v>
      </c>
      <c r="L164" s="206"/>
      <c r="M164" s="157" t="s">
        <v>865</v>
      </c>
      <c r="N164" s="26">
        <f t="shared" si="29"/>
        <v>7</v>
      </c>
      <c r="O164" s="27">
        <f t="shared" si="30"/>
        <v>560</v>
      </c>
      <c r="P164" s="27">
        <f t="shared" si="31"/>
        <v>0</v>
      </c>
      <c r="Q164" s="28">
        <f t="shared" si="32"/>
        <v>0</v>
      </c>
      <c r="R164" s="33" t="str">
        <f t="shared" si="25"/>
        <v>ABSENT</v>
      </c>
      <c r="S164" s="29">
        <f t="shared" si="26"/>
        <v>600</v>
      </c>
      <c r="T164" s="29" t="str">
        <f t="shared" si="27"/>
        <v xml:space="preserve"> FAIL: 0, ABSENT: 7</v>
      </c>
      <c r="U164" s="133" t="str">
        <f t="shared" si="28"/>
        <v xml:space="preserve">Tarjuma,  Islamic Study/Ethics, English, Math, Physics, Statistics, Computer, </v>
      </c>
      <c r="V164" s="39"/>
    </row>
    <row r="165" spans="1:24" ht="15.75" customHeight="1" thickBot="1">
      <c r="A165" s="58">
        <v>159</v>
      </c>
      <c r="B165" s="177">
        <v>527</v>
      </c>
      <c r="C165" s="178" t="s">
        <v>692</v>
      </c>
      <c r="D165" s="178" t="s">
        <v>1070</v>
      </c>
      <c r="E165" s="179" t="s">
        <v>865</v>
      </c>
      <c r="F165" s="157" t="s">
        <v>865</v>
      </c>
      <c r="G165" s="169">
        <v>68</v>
      </c>
      <c r="H165" s="169">
        <v>74</v>
      </c>
      <c r="I165" s="195">
        <v>70</v>
      </c>
      <c r="J165" s="200"/>
      <c r="K165" s="189" t="s">
        <v>865</v>
      </c>
      <c r="L165" s="206"/>
      <c r="M165" s="157" t="s">
        <v>865</v>
      </c>
      <c r="N165" s="26">
        <f t="shared" si="29"/>
        <v>7</v>
      </c>
      <c r="O165" s="27">
        <f t="shared" si="30"/>
        <v>560</v>
      </c>
      <c r="P165" s="27">
        <f t="shared" si="31"/>
        <v>212</v>
      </c>
      <c r="Q165" s="28">
        <f t="shared" si="32"/>
        <v>37.857142857142854</v>
      </c>
      <c r="R165" s="33" t="str">
        <f t="shared" si="25"/>
        <v>FAIL</v>
      </c>
      <c r="S165" s="29">
        <f t="shared" si="26"/>
        <v>300</v>
      </c>
      <c r="T165" s="29" t="str">
        <f t="shared" si="27"/>
        <v xml:space="preserve"> FAIL: 0, ABSENT: 4</v>
      </c>
      <c r="U165" s="133" t="str">
        <f t="shared" si="28"/>
        <v xml:space="preserve">Math, Physics, Statistics, Computer, </v>
      </c>
      <c r="V165" s="39"/>
    </row>
    <row r="166" spans="1:24" ht="15.75" customHeight="1" thickBot="1">
      <c r="A166" s="58">
        <v>160</v>
      </c>
      <c r="B166" s="174">
        <v>528</v>
      </c>
      <c r="C166" s="175" t="s">
        <v>1199</v>
      </c>
      <c r="D166" s="175" t="s">
        <v>1070</v>
      </c>
      <c r="E166" s="176">
        <v>47</v>
      </c>
      <c r="F166" s="157">
        <v>44</v>
      </c>
      <c r="G166" s="168">
        <v>58</v>
      </c>
      <c r="H166" s="168">
        <v>76</v>
      </c>
      <c r="I166" s="196">
        <v>91</v>
      </c>
      <c r="J166" s="197"/>
      <c r="K166" s="189">
        <v>48</v>
      </c>
      <c r="L166" s="206"/>
      <c r="M166" s="158">
        <v>69</v>
      </c>
      <c r="N166" s="26">
        <f t="shared" si="29"/>
        <v>7</v>
      </c>
      <c r="O166" s="27">
        <f t="shared" si="30"/>
        <v>560</v>
      </c>
      <c r="P166" s="27">
        <f t="shared" si="31"/>
        <v>433</v>
      </c>
      <c r="Q166" s="28">
        <f t="shared" si="32"/>
        <v>77.321428571428569</v>
      </c>
      <c r="R166" s="33" t="str">
        <f t="shared" si="25"/>
        <v>PASS</v>
      </c>
      <c r="S166" s="29">
        <f t="shared" si="26"/>
        <v>0</v>
      </c>
      <c r="T166" s="29" t="str">
        <f t="shared" si="27"/>
        <v>PASS</v>
      </c>
      <c r="U166" s="133" t="str">
        <f t="shared" si="28"/>
        <v/>
      </c>
      <c r="V166" s="39"/>
    </row>
    <row r="167" spans="1:24" ht="15.75" customHeight="1" thickBot="1">
      <c r="A167" s="58">
        <v>161</v>
      </c>
      <c r="B167" s="177">
        <v>529</v>
      </c>
      <c r="C167" s="178" t="s">
        <v>1200</v>
      </c>
      <c r="D167" s="178" t="s">
        <v>1070</v>
      </c>
      <c r="E167" s="179">
        <v>35</v>
      </c>
      <c r="F167" s="157">
        <v>26</v>
      </c>
      <c r="G167" s="169" t="s">
        <v>865</v>
      </c>
      <c r="H167" s="169">
        <v>44</v>
      </c>
      <c r="I167" s="195">
        <v>8</v>
      </c>
      <c r="J167" s="200"/>
      <c r="K167" s="189">
        <v>20</v>
      </c>
      <c r="L167" s="206"/>
      <c r="M167" s="158">
        <v>38</v>
      </c>
      <c r="N167" s="26">
        <f t="shared" si="29"/>
        <v>7</v>
      </c>
      <c r="O167" s="27">
        <f t="shared" si="30"/>
        <v>560</v>
      </c>
      <c r="P167" s="27">
        <f t="shared" si="31"/>
        <v>171</v>
      </c>
      <c r="Q167" s="28">
        <f t="shared" si="32"/>
        <v>30.535714285714288</v>
      </c>
      <c r="R167" s="33" t="str">
        <f t="shared" si="25"/>
        <v>FAIL</v>
      </c>
      <c r="S167" s="29">
        <f t="shared" si="26"/>
        <v>300</v>
      </c>
      <c r="T167" s="29" t="str">
        <f t="shared" si="27"/>
        <v xml:space="preserve"> FAIL: 2, ABSENT: 1</v>
      </c>
      <c r="U167" s="133" t="str">
        <f t="shared" si="28"/>
        <v xml:space="preserve">Tarjuma, English, Math, </v>
      </c>
      <c r="V167" s="39"/>
    </row>
    <row r="168" spans="1:24" s="111" customFormat="1" ht="15.75" customHeight="1" thickBot="1">
      <c r="A168" s="58">
        <v>162</v>
      </c>
      <c r="B168" s="174">
        <v>530</v>
      </c>
      <c r="C168" s="175" t="s">
        <v>1201</v>
      </c>
      <c r="D168" s="175" t="s">
        <v>1070</v>
      </c>
      <c r="E168" s="176">
        <v>49</v>
      </c>
      <c r="F168" s="157">
        <v>40</v>
      </c>
      <c r="G168" s="168">
        <v>90</v>
      </c>
      <c r="H168" s="168">
        <v>64</v>
      </c>
      <c r="I168" s="196">
        <v>58</v>
      </c>
      <c r="J168" s="196">
        <v>45</v>
      </c>
      <c r="K168" s="207"/>
      <c r="L168" s="206"/>
      <c r="M168" s="158">
        <v>22</v>
      </c>
      <c r="N168" s="26">
        <f t="shared" si="29"/>
        <v>7</v>
      </c>
      <c r="O168" s="27">
        <f t="shared" si="30"/>
        <v>575</v>
      </c>
      <c r="P168" s="27">
        <f t="shared" si="31"/>
        <v>368</v>
      </c>
      <c r="Q168" s="28">
        <f t="shared" si="32"/>
        <v>64</v>
      </c>
      <c r="R168" s="33" t="str">
        <f t="shared" si="25"/>
        <v>PASS</v>
      </c>
      <c r="S168" s="29">
        <f t="shared" si="26"/>
        <v>100</v>
      </c>
      <c r="T168" s="29" t="str">
        <f t="shared" si="27"/>
        <v xml:space="preserve"> FAIL: 1, ABSENT: 0</v>
      </c>
      <c r="U168" s="133" t="str">
        <f t="shared" si="28"/>
        <v xml:space="preserve">Physics, Statistics, Computer, </v>
      </c>
      <c r="V168" s="39"/>
      <c r="W168"/>
      <c r="X168" s="113"/>
    </row>
    <row r="169" spans="1:24" s="104" customFormat="1" ht="15.75" customHeight="1" thickBot="1">
      <c r="A169" s="58">
        <v>163</v>
      </c>
      <c r="B169" s="177">
        <v>531</v>
      </c>
      <c r="C169" s="178" t="s">
        <v>1202</v>
      </c>
      <c r="D169" s="178" t="s">
        <v>1070</v>
      </c>
      <c r="E169" s="179">
        <v>37</v>
      </c>
      <c r="F169" s="157">
        <v>35</v>
      </c>
      <c r="G169" s="169">
        <v>45</v>
      </c>
      <c r="H169" s="169">
        <v>59</v>
      </c>
      <c r="I169" s="195">
        <v>19</v>
      </c>
      <c r="J169" s="195">
        <v>31</v>
      </c>
      <c r="K169" s="207"/>
      <c r="L169" s="206"/>
      <c r="M169" s="158">
        <v>21</v>
      </c>
      <c r="N169" s="26">
        <f t="shared" si="29"/>
        <v>7</v>
      </c>
      <c r="O169" s="27">
        <f t="shared" si="30"/>
        <v>575</v>
      </c>
      <c r="P169" s="27">
        <f t="shared" si="31"/>
        <v>247</v>
      </c>
      <c r="Q169" s="28">
        <f t="shared" si="32"/>
        <v>42.95652173913043</v>
      </c>
      <c r="R169" s="33" t="str">
        <f t="shared" si="25"/>
        <v>FAIL</v>
      </c>
      <c r="S169" s="29">
        <f t="shared" si="26"/>
        <v>500</v>
      </c>
      <c r="T169" s="29" t="str">
        <f t="shared" si="27"/>
        <v xml:space="preserve"> FAIL: 3, ABSENT: 0</v>
      </c>
      <c r="U169" s="133" t="str">
        <f t="shared" si="28"/>
        <v xml:space="preserve">English, Urdu, Physics, Statistics, Computer, </v>
      </c>
      <c r="V169" s="39"/>
      <c r="W169"/>
      <c r="X169" s="113"/>
    </row>
    <row r="170" spans="1:24" ht="15.75" customHeight="1" thickBot="1">
      <c r="A170" s="58">
        <v>164</v>
      </c>
      <c r="B170" s="174">
        <v>532</v>
      </c>
      <c r="C170" s="175" t="s">
        <v>1203</v>
      </c>
      <c r="D170" s="175" t="s">
        <v>1070</v>
      </c>
      <c r="E170" s="176">
        <v>44</v>
      </c>
      <c r="F170" s="157">
        <v>44</v>
      </c>
      <c r="G170" s="168">
        <v>62</v>
      </c>
      <c r="H170" s="168">
        <v>69</v>
      </c>
      <c r="I170" s="196" t="s">
        <v>865</v>
      </c>
      <c r="J170" s="197"/>
      <c r="K170" s="189">
        <v>31</v>
      </c>
      <c r="L170" s="206"/>
      <c r="M170" s="158">
        <v>37</v>
      </c>
      <c r="N170" s="26">
        <f t="shared" si="29"/>
        <v>7</v>
      </c>
      <c r="O170" s="27">
        <f t="shared" si="30"/>
        <v>560</v>
      </c>
      <c r="P170" s="27">
        <f t="shared" si="31"/>
        <v>287</v>
      </c>
      <c r="Q170" s="28">
        <f t="shared" si="32"/>
        <v>51.249999999999993</v>
      </c>
      <c r="R170" s="33" t="str">
        <f t="shared" si="25"/>
        <v>FAIL</v>
      </c>
      <c r="S170" s="29">
        <f t="shared" si="26"/>
        <v>200</v>
      </c>
      <c r="T170" s="29" t="str">
        <f t="shared" si="27"/>
        <v xml:space="preserve"> FAIL: 1, ABSENT: 1</v>
      </c>
      <c r="U170" s="133" t="str">
        <f t="shared" si="28"/>
        <v xml:space="preserve">English, Math, </v>
      </c>
      <c r="V170" s="39"/>
    </row>
    <row r="171" spans="1:24" ht="15.75" customHeight="1" thickBot="1">
      <c r="A171" s="58">
        <v>165</v>
      </c>
      <c r="B171" s="177">
        <v>533</v>
      </c>
      <c r="C171" s="178" t="s">
        <v>1204</v>
      </c>
      <c r="D171" s="178" t="s">
        <v>1070</v>
      </c>
      <c r="E171" s="179" t="s">
        <v>865</v>
      </c>
      <c r="F171" s="157" t="s">
        <v>865</v>
      </c>
      <c r="G171" s="169" t="s">
        <v>865</v>
      </c>
      <c r="H171" s="169" t="s">
        <v>865</v>
      </c>
      <c r="I171" s="195" t="s">
        <v>865</v>
      </c>
      <c r="J171" s="195" t="s">
        <v>865</v>
      </c>
      <c r="K171" s="207"/>
      <c r="L171" s="206"/>
      <c r="M171" s="157" t="s">
        <v>865</v>
      </c>
      <c r="N171" s="26">
        <f t="shared" si="29"/>
        <v>7</v>
      </c>
      <c r="O171" s="27">
        <f t="shared" si="30"/>
        <v>575</v>
      </c>
      <c r="P171" s="27">
        <f t="shared" si="31"/>
        <v>0</v>
      </c>
      <c r="Q171" s="28">
        <f t="shared" si="32"/>
        <v>0</v>
      </c>
      <c r="R171" s="33" t="str">
        <f t="shared" si="25"/>
        <v>ABSENT</v>
      </c>
      <c r="S171" s="29">
        <f t="shared" si="26"/>
        <v>600</v>
      </c>
      <c r="T171" s="29" t="str">
        <f t="shared" si="27"/>
        <v xml:space="preserve"> FAIL: 0, ABSENT: 7</v>
      </c>
      <c r="U171" s="133" t="str">
        <f t="shared" si="28"/>
        <v xml:space="preserve">Tarjuma,  Islamic Study/Ethics, English, Urdu, Physics, Statistics, Computer, </v>
      </c>
      <c r="V171" s="39"/>
    </row>
    <row r="172" spans="1:24" ht="15.75" customHeight="1" thickBot="1">
      <c r="A172" s="58">
        <v>166</v>
      </c>
      <c r="B172" s="174">
        <v>534</v>
      </c>
      <c r="C172" s="175" t="s">
        <v>1205</v>
      </c>
      <c r="D172" s="175" t="s">
        <v>1070</v>
      </c>
      <c r="E172" s="176">
        <v>42</v>
      </c>
      <c r="F172" s="157">
        <v>31</v>
      </c>
      <c r="G172" s="168">
        <v>72</v>
      </c>
      <c r="H172" s="168">
        <v>62</v>
      </c>
      <c r="I172" s="196">
        <v>38</v>
      </c>
      <c r="J172" s="196">
        <v>40</v>
      </c>
      <c r="K172" s="207"/>
      <c r="L172" s="206"/>
      <c r="M172" s="158">
        <v>49</v>
      </c>
      <c r="N172" s="26">
        <f t="shared" si="29"/>
        <v>7</v>
      </c>
      <c r="O172" s="27">
        <f t="shared" si="30"/>
        <v>575</v>
      </c>
      <c r="P172" s="27">
        <f t="shared" si="31"/>
        <v>334</v>
      </c>
      <c r="Q172" s="28">
        <f t="shared" si="32"/>
        <v>58.086956521739133</v>
      </c>
      <c r="R172" s="33" t="str">
        <f t="shared" si="25"/>
        <v>PASS</v>
      </c>
      <c r="S172" s="29">
        <f t="shared" si="26"/>
        <v>100</v>
      </c>
      <c r="T172" s="29" t="str">
        <f t="shared" si="27"/>
        <v xml:space="preserve"> FAIL: 1, ABSENT: 0</v>
      </c>
      <c r="U172" s="133" t="str">
        <f t="shared" si="28"/>
        <v xml:space="preserve">English, </v>
      </c>
      <c r="V172" s="39"/>
    </row>
    <row r="173" spans="1:24" ht="15.75" customHeight="1" thickBot="1">
      <c r="A173" s="58">
        <v>167</v>
      </c>
      <c r="B173" s="177">
        <v>535</v>
      </c>
      <c r="C173" s="178" t="s">
        <v>1206</v>
      </c>
      <c r="D173" s="178" t="s">
        <v>1070</v>
      </c>
      <c r="E173" s="179">
        <v>42</v>
      </c>
      <c r="F173" s="157">
        <v>42</v>
      </c>
      <c r="G173" s="169">
        <v>51</v>
      </c>
      <c r="H173" s="169">
        <v>65</v>
      </c>
      <c r="I173" s="195">
        <v>19</v>
      </c>
      <c r="J173" s="195">
        <v>18</v>
      </c>
      <c r="K173" s="207"/>
      <c r="L173" s="206"/>
      <c r="M173" s="158">
        <v>37</v>
      </c>
      <c r="N173" s="26">
        <f t="shared" si="29"/>
        <v>7</v>
      </c>
      <c r="O173" s="27">
        <f t="shared" si="30"/>
        <v>575</v>
      </c>
      <c r="P173" s="27">
        <f t="shared" si="31"/>
        <v>274</v>
      </c>
      <c r="Q173" s="28">
        <f t="shared" si="32"/>
        <v>47.652173913043477</v>
      </c>
      <c r="R173" s="33" t="str">
        <f t="shared" si="25"/>
        <v>FAIL</v>
      </c>
      <c r="S173" s="29">
        <f t="shared" si="26"/>
        <v>200</v>
      </c>
      <c r="T173" s="29" t="str">
        <f t="shared" si="27"/>
        <v xml:space="preserve"> FAIL: 2, ABSENT: 0</v>
      </c>
      <c r="U173" s="133" t="str">
        <f t="shared" si="28"/>
        <v xml:space="preserve">English, Urdu, </v>
      </c>
      <c r="V173" s="39"/>
    </row>
    <row r="174" spans="1:24" ht="15.75" customHeight="1" thickBot="1">
      <c r="A174" s="58">
        <v>168</v>
      </c>
      <c r="B174" s="174">
        <v>536</v>
      </c>
      <c r="C174" s="175" t="s">
        <v>1207</v>
      </c>
      <c r="D174" s="175" t="s">
        <v>1070</v>
      </c>
      <c r="E174" s="176">
        <v>43</v>
      </c>
      <c r="F174" s="157">
        <v>38</v>
      </c>
      <c r="G174" s="168">
        <v>51</v>
      </c>
      <c r="H174" s="168">
        <v>60</v>
      </c>
      <c r="I174" s="196">
        <v>43</v>
      </c>
      <c r="J174" s="197"/>
      <c r="K174" s="189">
        <v>21</v>
      </c>
      <c r="L174" s="206"/>
      <c r="M174" s="158">
        <v>31</v>
      </c>
      <c r="N174" s="26">
        <f t="shared" si="29"/>
        <v>7</v>
      </c>
      <c r="O174" s="27">
        <f t="shared" si="30"/>
        <v>560</v>
      </c>
      <c r="P174" s="27">
        <f t="shared" si="31"/>
        <v>287</v>
      </c>
      <c r="Q174" s="28">
        <f t="shared" si="32"/>
        <v>51.249999999999993</v>
      </c>
      <c r="R174" s="33" t="str">
        <f t="shared" si="25"/>
        <v>PASS</v>
      </c>
      <c r="S174" s="29">
        <f t="shared" si="26"/>
        <v>100</v>
      </c>
      <c r="T174" s="29" t="str">
        <f t="shared" si="27"/>
        <v xml:space="preserve"> FAIL: 1, ABSENT: 0</v>
      </c>
      <c r="U174" s="133" t="str">
        <f t="shared" si="28"/>
        <v xml:space="preserve">Math, Physics, Statistics, </v>
      </c>
      <c r="V174" s="39"/>
    </row>
    <row r="175" spans="1:24" ht="15.75" customHeight="1" thickBot="1">
      <c r="A175" s="58">
        <v>169</v>
      </c>
      <c r="B175" s="177">
        <v>537</v>
      </c>
      <c r="C175" s="178" t="s">
        <v>1208</v>
      </c>
      <c r="D175" s="178" t="s">
        <v>1070</v>
      </c>
      <c r="E175" s="179" t="s">
        <v>865</v>
      </c>
      <c r="F175" s="157" t="s">
        <v>865</v>
      </c>
      <c r="G175" s="169" t="s">
        <v>865</v>
      </c>
      <c r="H175" s="169" t="s">
        <v>865</v>
      </c>
      <c r="I175" s="195" t="s">
        <v>865</v>
      </c>
      <c r="J175" s="200"/>
      <c r="K175" s="189" t="s">
        <v>865</v>
      </c>
      <c r="L175" s="206"/>
      <c r="M175" s="157" t="s">
        <v>865</v>
      </c>
      <c r="N175" s="26">
        <f t="shared" si="29"/>
        <v>7</v>
      </c>
      <c r="O175" s="27">
        <f t="shared" si="30"/>
        <v>560</v>
      </c>
      <c r="P175" s="27">
        <f t="shared" si="31"/>
        <v>0</v>
      </c>
      <c r="Q175" s="28">
        <f t="shared" si="32"/>
        <v>0</v>
      </c>
      <c r="R175" s="33" t="str">
        <f t="shared" si="25"/>
        <v>ABSENT</v>
      </c>
      <c r="S175" s="29">
        <f t="shared" si="26"/>
        <v>600</v>
      </c>
      <c r="T175" s="29" t="str">
        <f t="shared" si="27"/>
        <v xml:space="preserve"> FAIL: 0, ABSENT: 7</v>
      </c>
      <c r="U175" s="133" t="str">
        <f t="shared" si="28"/>
        <v xml:space="preserve">Tarjuma,  Islamic Study/Ethics, English, Math, Physics, Statistics, Computer, </v>
      </c>
      <c r="V175" s="39"/>
    </row>
    <row r="176" spans="1:24" ht="15.75" customHeight="1" thickBot="1">
      <c r="A176" s="58">
        <v>170</v>
      </c>
      <c r="B176" s="174">
        <v>538</v>
      </c>
      <c r="C176" s="175" t="s">
        <v>1209</v>
      </c>
      <c r="D176" s="175" t="s">
        <v>1070</v>
      </c>
      <c r="E176" s="176">
        <v>49</v>
      </c>
      <c r="F176" s="157">
        <v>42</v>
      </c>
      <c r="G176" s="168">
        <v>54</v>
      </c>
      <c r="H176" s="168">
        <v>69</v>
      </c>
      <c r="I176" s="196">
        <v>49</v>
      </c>
      <c r="J176" s="196">
        <v>41</v>
      </c>
      <c r="K176" s="207"/>
      <c r="L176" s="206"/>
      <c r="M176" s="158">
        <v>20</v>
      </c>
      <c r="N176" s="26">
        <f t="shared" si="29"/>
        <v>7</v>
      </c>
      <c r="O176" s="27">
        <f t="shared" si="30"/>
        <v>575</v>
      </c>
      <c r="P176" s="27">
        <f t="shared" si="31"/>
        <v>324</v>
      </c>
      <c r="Q176" s="28">
        <f t="shared" si="32"/>
        <v>56.347826086956523</v>
      </c>
      <c r="R176" s="33" t="str">
        <f t="shared" si="25"/>
        <v>PASS</v>
      </c>
      <c r="S176" s="29">
        <f t="shared" si="26"/>
        <v>100</v>
      </c>
      <c r="T176" s="29" t="str">
        <f t="shared" si="27"/>
        <v xml:space="preserve"> FAIL: 1, ABSENT: 0</v>
      </c>
      <c r="U176" s="133" t="str">
        <f t="shared" si="28"/>
        <v xml:space="preserve">Physics, Statistics, Computer, </v>
      </c>
      <c r="V176" s="39"/>
    </row>
    <row r="177" spans="1:24" s="111" customFormat="1" ht="15.75" customHeight="1" thickBot="1">
      <c r="A177" s="58">
        <v>171</v>
      </c>
      <c r="B177" s="177">
        <v>539</v>
      </c>
      <c r="C177" s="178" t="s">
        <v>1210</v>
      </c>
      <c r="D177" s="178" t="s">
        <v>1070</v>
      </c>
      <c r="E177" s="179" t="s">
        <v>865</v>
      </c>
      <c r="F177" s="157" t="s">
        <v>865</v>
      </c>
      <c r="G177" s="169" t="s">
        <v>865</v>
      </c>
      <c r="H177" s="169" t="s">
        <v>865</v>
      </c>
      <c r="I177" s="195" t="s">
        <v>865</v>
      </c>
      <c r="J177" s="200"/>
      <c r="K177" s="189" t="s">
        <v>865</v>
      </c>
      <c r="L177" s="206"/>
      <c r="M177" s="157" t="s">
        <v>865</v>
      </c>
      <c r="N177" s="26">
        <f t="shared" si="29"/>
        <v>7</v>
      </c>
      <c r="O177" s="27">
        <f t="shared" si="30"/>
        <v>560</v>
      </c>
      <c r="P177" s="27">
        <f t="shared" si="31"/>
        <v>0</v>
      </c>
      <c r="Q177" s="28">
        <f t="shared" si="32"/>
        <v>0</v>
      </c>
      <c r="R177" s="33" t="str">
        <f t="shared" si="25"/>
        <v>ABSENT</v>
      </c>
      <c r="S177" s="29">
        <f t="shared" si="26"/>
        <v>600</v>
      </c>
      <c r="T177" s="29" t="str">
        <f t="shared" si="27"/>
        <v xml:space="preserve"> FAIL: 0, ABSENT: 7</v>
      </c>
      <c r="U177" s="133" t="str">
        <f t="shared" si="28"/>
        <v xml:space="preserve">Tarjuma,  Islamic Study/Ethics, English, Math, Physics, Statistics, Computer, </v>
      </c>
      <c r="V177" s="39"/>
      <c r="W177"/>
      <c r="X177" s="113"/>
    </row>
    <row r="178" spans="1:24" ht="15.75" customHeight="1" thickBot="1">
      <c r="A178" s="58">
        <v>172</v>
      </c>
      <c r="B178" s="174">
        <v>540</v>
      </c>
      <c r="C178" s="175" t="s">
        <v>1211</v>
      </c>
      <c r="D178" s="175" t="s">
        <v>1070</v>
      </c>
      <c r="E178" s="176">
        <v>48</v>
      </c>
      <c r="F178" s="157">
        <v>38</v>
      </c>
      <c r="G178" s="168">
        <v>49</v>
      </c>
      <c r="H178" s="168">
        <v>68</v>
      </c>
      <c r="I178" s="196">
        <v>43</v>
      </c>
      <c r="J178" s="197"/>
      <c r="K178" s="189">
        <v>42</v>
      </c>
      <c r="L178" s="206"/>
      <c r="M178" s="158">
        <v>42</v>
      </c>
      <c r="N178" s="26">
        <f t="shared" si="29"/>
        <v>7</v>
      </c>
      <c r="O178" s="27">
        <f t="shared" si="30"/>
        <v>560</v>
      </c>
      <c r="P178" s="27">
        <f t="shared" si="31"/>
        <v>330</v>
      </c>
      <c r="Q178" s="28">
        <f t="shared" si="32"/>
        <v>58.928571428571431</v>
      </c>
      <c r="R178" s="33" t="str">
        <f t="shared" si="25"/>
        <v>PASS</v>
      </c>
      <c r="S178" s="29">
        <f t="shared" si="26"/>
        <v>0</v>
      </c>
      <c r="T178" s="29" t="str">
        <f t="shared" si="27"/>
        <v>PASS</v>
      </c>
      <c r="U178" s="133" t="str">
        <f t="shared" si="28"/>
        <v/>
      </c>
      <c r="V178" s="39"/>
    </row>
    <row r="179" spans="1:24" ht="15.75" customHeight="1" thickBot="1">
      <c r="A179" s="58">
        <v>173</v>
      </c>
      <c r="B179" s="177">
        <v>541</v>
      </c>
      <c r="C179" s="178" t="s">
        <v>1212</v>
      </c>
      <c r="D179" s="178" t="s">
        <v>1070</v>
      </c>
      <c r="E179" s="179">
        <v>46</v>
      </c>
      <c r="F179" s="157">
        <v>47</v>
      </c>
      <c r="G179" s="169">
        <v>60</v>
      </c>
      <c r="H179" s="169">
        <v>90</v>
      </c>
      <c r="I179" s="195">
        <v>43</v>
      </c>
      <c r="J179" s="195">
        <v>56</v>
      </c>
      <c r="K179" s="207"/>
      <c r="L179" s="206"/>
      <c r="M179" s="158">
        <v>60</v>
      </c>
      <c r="N179" s="26">
        <f t="shared" si="29"/>
        <v>7</v>
      </c>
      <c r="O179" s="27">
        <f t="shared" si="30"/>
        <v>575</v>
      </c>
      <c r="P179" s="27">
        <f t="shared" si="31"/>
        <v>402</v>
      </c>
      <c r="Q179" s="28">
        <f t="shared" si="32"/>
        <v>69.913043478260875</v>
      </c>
      <c r="R179" s="33" t="str">
        <f t="shared" si="25"/>
        <v>PASS</v>
      </c>
      <c r="S179" s="29">
        <f t="shared" si="26"/>
        <v>0</v>
      </c>
      <c r="T179" s="29" t="str">
        <f t="shared" si="27"/>
        <v>PASS</v>
      </c>
      <c r="U179" s="133" t="str">
        <f t="shared" si="28"/>
        <v/>
      </c>
      <c r="V179" s="39"/>
    </row>
    <row r="180" spans="1:24" ht="15.75" customHeight="1" thickBot="1">
      <c r="A180" s="58">
        <v>174</v>
      </c>
      <c r="B180" s="174">
        <v>542</v>
      </c>
      <c r="C180" s="175" t="s">
        <v>1213</v>
      </c>
      <c r="D180" s="175" t="s">
        <v>1070</v>
      </c>
      <c r="E180" s="176" t="s">
        <v>865</v>
      </c>
      <c r="F180" s="157" t="s">
        <v>865</v>
      </c>
      <c r="G180" s="168">
        <v>40</v>
      </c>
      <c r="H180" s="168" t="s">
        <v>865</v>
      </c>
      <c r="I180" s="196" t="s">
        <v>865</v>
      </c>
      <c r="J180" s="197"/>
      <c r="K180" s="189" t="s">
        <v>865</v>
      </c>
      <c r="L180" s="206"/>
      <c r="M180" s="157" t="s">
        <v>865</v>
      </c>
      <c r="N180" s="26">
        <f t="shared" si="29"/>
        <v>7</v>
      </c>
      <c r="O180" s="27">
        <f t="shared" si="30"/>
        <v>560</v>
      </c>
      <c r="P180" s="27">
        <f t="shared" si="31"/>
        <v>40</v>
      </c>
      <c r="Q180" s="28">
        <f t="shared" si="32"/>
        <v>7.1428571428571423</v>
      </c>
      <c r="R180" s="33" t="str">
        <f t="shared" si="25"/>
        <v>FAIL</v>
      </c>
      <c r="S180" s="29">
        <f t="shared" si="26"/>
        <v>500</v>
      </c>
      <c r="T180" s="29" t="str">
        <f t="shared" si="27"/>
        <v xml:space="preserve"> FAIL: 0, ABSENT: 6</v>
      </c>
      <c r="U180" s="133" t="str">
        <f t="shared" si="28"/>
        <v xml:space="preserve"> Islamic Study/Ethics, English, Math, Physics, Statistics, Computer, </v>
      </c>
      <c r="V180" s="39"/>
    </row>
    <row r="181" spans="1:24" ht="15.75" customHeight="1" thickBot="1">
      <c r="A181" s="58">
        <v>175</v>
      </c>
      <c r="B181" s="177">
        <v>543</v>
      </c>
      <c r="C181" s="178" t="s">
        <v>1214</v>
      </c>
      <c r="D181" s="178" t="s">
        <v>1070</v>
      </c>
      <c r="E181" s="179" t="s">
        <v>865</v>
      </c>
      <c r="F181" s="157">
        <v>29</v>
      </c>
      <c r="G181" s="169">
        <v>63</v>
      </c>
      <c r="H181" s="169">
        <v>31</v>
      </c>
      <c r="I181" s="195" t="s">
        <v>865</v>
      </c>
      <c r="J181" s="200"/>
      <c r="K181" s="189" t="s">
        <v>865</v>
      </c>
      <c r="L181" s="206"/>
      <c r="M181" s="158">
        <v>38</v>
      </c>
      <c r="N181" s="26">
        <f t="shared" si="29"/>
        <v>7</v>
      </c>
      <c r="O181" s="27">
        <f t="shared" si="30"/>
        <v>560</v>
      </c>
      <c r="P181" s="27">
        <f t="shared" si="31"/>
        <v>161</v>
      </c>
      <c r="Q181" s="28">
        <f t="shared" si="32"/>
        <v>28.749999999999996</v>
      </c>
      <c r="R181" s="33" t="str">
        <f t="shared" si="25"/>
        <v>FAIL</v>
      </c>
      <c r="S181" s="29">
        <f t="shared" si="26"/>
        <v>300</v>
      </c>
      <c r="T181" s="29" t="str">
        <f t="shared" si="27"/>
        <v xml:space="preserve"> FAIL: 1, ABSENT: 3</v>
      </c>
      <c r="U181" s="133" t="str">
        <f t="shared" si="28"/>
        <v xml:space="preserve">English, Math, </v>
      </c>
      <c r="V181" s="39"/>
    </row>
    <row r="182" spans="1:24" ht="15.75" customHeight="1" thickBot="1">
      <c r="A182" s="58">
        <v>176</v>
      </c>
      <c r="B182" s="174">
        <v>544</v>
      </c>
      <c r="C182" s="175" t="s">
        <v>1215</v>
      </c>
      <c r="D182" s="175" t="s">
        <v>1070</v>
      </c>
      <c r="E182" s="176">
        <v>49</v>
      </c>
      <c r="F182" s="157">
        <v>45</v>
      </c>
      <c r="G182" s="168">
        <v>57</v>
      </c>
      <c r="H182" s="168">
        <v>75</v>
      </c>
      <c r="I182" s="196">
        <v>78</v>
      </c>
      <c r="J182" s="197"/>
      <c r="K182" s="189">
        <v>50</v>
      </c>
      <c r="L182" s="206"/>
      <c r="M182" s="158">
        <v>45</v>
      </c>
      <c r="N182" s="26">
        <f t="shared" si="29"/>
        <v>7</v>
      </c>
      <c r="O182" s="27">
        <f t="shared" si="30"/>
        <v>560</v>
      </c>
      <c r="P182" s="27">
        <f t="shared" si="31"/>
        <v>399</v>
      </c>
      <c r="Q182" s="28">
        <f t="shared" si="32"/>
        <v>71.25</v>
      </c>
      <c r="R182" s="33" t="str">
        <f t="shared" si="25"/>
        <v>PASS</v>
      </c>
      <c r="S182" s="29">
        <f t="shared" si="26"/>
        <v>0</v>
      </c>
      <c r="T182" s="29" t="str">
        <f t="shared" si="27"/>
        <v>PASS</v>
      </c>
      <c r="U182" s="133" t="str">
        <f t="shared" si="28"/>
        <v/>
      </c>
      <c r="V182" s="39"/>
    </row>
    <row r="183" spans="1:24" ht="15.75" customHeight="1" thickBot="1">
      <c r="A183" s="58">
        <v>177</v>
      </c>
      <c r="B183" s="177">
        <v>545</v>
      </c>
      <c r="C183" s="178" t="s">
        <v>1216</v>
      </c>
      <c r="D183" s="178" t="s">
        <v>1070</v>
      </c>
      <c r="E183" s="179">
        <v>47</v>
      </c>
      <c r="F183" s="157">
        <v>47</v>
      </c>
      <c r="G183" s="169" t="s">
        <v>865</v>
      </c>
      <c r="H183" s="169" t="s">
        <v>865</v>
      </c>
      <c r="I183" s="195">
        <v>39</v>
      </c>
      <c r="J183" s="200"/>
      <c r="K183" s="189">
        <v>31</v>
      </c>
      <c r="L183" s="206"/>
      <c r="M183" s="158">
        <v>41</v>
      </c>
      <c r="N183" s="26">
        <f t="shared" si="29"/>
        <v>7</v>
      </c>
      <c r="O183" s="27">
        <f t="shared" si="30"/>
        <v>560</v>
      </c>
      <c r="P183" s="27">
        <f t="shared" si="31"/>
        <v>205</v>
      </c>
      <c r="Q183" s="28">
        <f t="shared" si="32"/>
        <v>36.607142857142854</v>
      </c>
      <c r="R183" s="33" t="str">
        <f t="shared" si="25"/>
        <v>FAIL</v>
      </c>
      <c r="S183" s="29">
        <f t="shared" si="26"/>
        <v>400</v>
      </c>
      <c r="T183" s="29" t="str">
        <f t="shared" si="27"/>
        <v xml:space="preserve"> FAIL: 2, ABSENT: 2</v>
      </c>
      <c r="U183" s="133" t="str">
        <f t="shared" si="28"/>
        <v xml:space="preserve">Tarjuma,  Islamic Study/Ethics, English, Math, </v>
      </c>
      <c r="V183" s="39"/>
    </row>
    <row r="184" spans="1:24" ht="15.75" customHeight="1" thickBot="1">
      <c r="A184" s="58">
        <v>178</v>
      </c>
      <c r="B184" s="174">
        <v>546</v>
      </c>
      <c r="C184" s="175" t="s">
        <v>1217</v>
      </c>
      <c r="D184" s="175" t="s">
        <v>1070</v>
      </c>
      <c r="E184" s="176">
        <v>45</v>
      </c>
      <c r="F184" s="157">
        <v>40</v>
      </c>
      <c r="G184" s="168">
        <v>41</v>
      </c>
      <c r="H184" s="168">
        <v>74</v>
      </c>
      <c r="I184" s="196">
        <v>68</v>
      </c>
      <c r="J184" s="197"/>
      <c r="K184" s="189">
        <v>17</v>
      </c>
      <c r="L184" s="206"/>
      <c r="M184" s="158">
        <v>53</v>
      </c>
      <c r="N184" s="26">
        <f t="shared" si="29"/>
        <v>7</v>
      </c>
      <c r="O184" s="27">
        <f t="shared" si="30"/>
        <v>560</v>
      </c>
      <c r="P184" s="27">
        <f t="shared" si="31"/>
        <v>338</v>
      </c>
      <c r="Q184" s="28">
        <f t="shared" si="32"/>
        <v>60.357142857142854</v>
      </c>
      <c r="R184" s="33" t="str">
        <f t="shared" si="25"/>
        <v>PASS</v>
      </c>
      <c r="S184" s="29">
        <f t="shared" si="26"/>
        <v>100</v>
      </c>
      <c r="T184" s="29" t="str">
        <f t="shared" si="27"/>
        <v xml:space="preserve"> FAIL: 1, ABSENT: 0</v>
      </c>
      <c r="U184" s="133" t="str">
        <f t="shared" si="28"/>
        <v xml:space="preserve">Math, </v>
      </c>
      <c r="V184" s="39"/>
    </row>
    <row r="185" spans="1:24" ht="15.75" customHeight="1" thickBot="1">
      <c r="A185" s="58">
        <v>179</v>
      </c>
      <c r="B185" s="177">
        <v>547</v>
      </c>
      <c r="C185" s="178" t="s">
        <v>1218</v>
      </c>
      <c r="D185" s="178" t="s">
        <v>1070</v>
      </c>
      <c r="E185" s="179">
        <v>41</v>
      </c>
      <c r="F185" s="157">
        <v>37</v>
      </c>
      <c r="G185" s="169">
        <v>40</v>
      </c>
      <c r="H185" s="169">
        <v>56</v>
      </c>
      <c r="I185" s="195">
        <v>20</v>
      </c>
      <c r="J185" s="200"/>
      <c r="K185" s="189">
        <v>10</v>
      </c>
      <c r="L185" s="206"/>
      <c r="M185" s="184">
        <v>30</v>
      </c>
      <c r="N185" s="26">
        <f t="shared" si="29"/>
        <v>7</v>
      </c>
      <c r="O185" s="27">
        <f t="shared" si="30"/>
        <v>560</v>
      </c>
      <c r="P185" s="27">
        <f t="shared" si="31"/>
        <v>234</v>
      </c>
      <c r="Q185" s="28">
        <f t="shared" si="32"/>
        <v>41.785714285714285</v>
      </c>
      <c r="R185" s="33" t="str">
        <f t="shared" si="25"/>
        <v>FAIL</v>
      </c>
      <c r="S185" s="29">
        <f t="shared" si="26"/>
        <v>200</v>
      </c>
      <c r="T185" s="29" t="str">
        <f t="shared" si="27"/>
        <v xml:space="preserve"> FAIL: 2, ABSENT: 0</v>
      </c>
      <c r="U185" s="133" t="str">
        <f t="shared" si="28"/>
        <v xml:space="preserve">English, Math, Physics, Statistics, </v>
      </c>
      <c r="V185" s="39"/>
    </row>
    <row r="186" spans="1:24" ht="15.75" customHeight="1" thickBot="1">
      <c r="A186" s="58">
        <v>180</v>
      </c>
      <c r="B186" s="174">
        <v>548</v>
      </c>
      <c r="C186" s="175" t="s">
        <v>1219</v>
      </c>
      <c r="D186" s="175" t="s">
        <v>1070</v>
      </c>
      <c r="E186" s="176">
        <v>48</v>
      </c>
      <c r="F186" s="157">
        <v>46</v>
      </c>
      <c r="G186" s="168">
        <v>80</v>
      </c>
      <c r="H186" s="168">
        <v>75</v>
      </c>
      <c r="I186" s="196">
        <v>35</v>
      </c>
      <c r="J186" s="196">
        <v>72</v>
      </c>
      <c r="K186" s="207"/>
      <c r="L186" s="206"/>
      <c r="M186" s="158">
        <v>59</v>
      </c>
      <c r="N186" s="26">
        <f t="shared" si="29"/>
        <v>7</v>
      </c>
      <c r="O186" s="27">
        <f t="shared" si="30"/>
        <v>575</v>
      </c>
      <c r="P186" s="27">
        <f t="shared" si="31"/>
        <v>415</v>
      </c>
      <c r="Q186" s="28">
        <f t="shared" si="32"/>
        <v>72.173913043478265</v>
      </c>
      <c r="R186" s="33" t="str">
        <f t="shared" si="25"/>
        <v>PASS</v>
      </c>
      <c r="S186" s="29">
        <f t="shared" si="26"/>
        <v>100</v>
      </c>
      <c r="T186" s="29" t="str">
        <f t="shared" si="27"/>
        <v xml:space="preserve"> FAIL: 1, ABSENT: 0</v>
      </c>
      <c r="U186" s="133" t="str">
        <f t="shared" si="28"/>
        <v xml:space="preserve">English, </v>
      </c>
      <c r="V186" s="39"/>
    </row>
    <row r="187" spans="1:24" ht="15.75" customHeight="1" thickBot="1">
      <c r="A187" s="58">
        <v>181</v>
      </c>
      <c r="B187" s="177">
        <v>549</v>
      </c>
      <c r="C187" s="178" t="s">
        <v>1220</v>
      </c>
      <c r="D187" s="178" t="s">
        <v>1070</v>
      </c>
      <c r="E187" s="179">
        <v>43</v>
      </c>
      <c r="F187" s="157">
        <v>41</v>
      </c>
      <c r="G187" s="169">
        <v>88</v>
      </c>
      <c r="H187" s="169">
        <v>68</v>
      </c>
      <c r="I187" s="195">
        <v>70</v>
      </c>
      <c r="J187" s="195">
        <v>46</v>
      </c>
      <c r="K187" s="207"/>
      <c r="L187" s="206"/>
      <c r="M187" s="158">
        <v>38</v>
      </c>
      <c r="N187" s="26">
        <f t="shared" si="29"/>
        <v>7</v>
      </c>
      <c r="O187" s="27">
        <f t="shared" si="30"/>
        <v>575</v>
      </c>
      <c r="P187" s="27">
        <f t="shared" si="31"/>
        <v>394</v>
      </c>
      <c r="Q187" s="28">
        <f t="shared" si="32"/>
        <v>68.521739130434781</v>
      </c>
      <c r="R187" s="33" t="str">
        <f t="shared" si="25"/>
        <v>PASS</v>
      </c>
      <c r="S187" s="29">
        <f t="shared" si="26"/>
        <v>0</v>
      </c>
      <c r="T187" s="29" t="str">
        <f t="shared" si="27"/>
        <v>PASS</v>
      </c>
      <c r="U187" s="133" t="str">
        <f t="shared" si="28"/>
        <v/>
      </c>
      <c r="V187" s="39"/>
    </row>
    <row r="188" spans="1:24" ht="15.75" customHeight="1" thickBot="1">
      <c r="A188" s="58">
        <v>182</v>
      </c>
      <c r="B188" s="174">
        <v>550</v>
      </c>
      <c r="C188" s="175" t="s">
        <v>1221</v>
      </c>
      <c r="D188" s="175" t="s">
        <v>1070</v>
      </c>
      <c r="E188" s="176" t="s">
        <v>865</v>
      </c>
      <c r="F188" s="186" t="s">
        <v>865</v>
      </c>
      <c r="G188" s="168" t="s">
        <v>865</v>
      </c>
      <c r="H188" s="168" t="s">
        <v>865</v>
      </c>
      <c r="I188" s="196" t="s">
        <v>865</v>
      </c>
      <c r="J188" s="196" t="s">
        <v>865</v>
      </c>
      <c r="K188" s="207"/>
      <c r="L188" s="206"/>
      <c r="M188" s="157" t="s">
        <v>865</v>
      </c>
      <c r="N188" s="26">
        <f t="shared" si="29"/>
        <v>7</v>
      </c>
      <c r="O188" s="27">
        <f t="shared" si="30"/>
        <v>575</v>
      </c>
      <c r="P188" s="27">
        <f t="shared" si="31"/>
        <v>0</v>
      </c>
      <c r="Q188" s="28">
        <f t="shared" si="32"/>
        <v>0</v>
      </c>
      <c r="R188" s="33" t="str">
        <f t="shared" si="25"/>
        <v>ABSENT</v>
      </c>
      <c r="S188" s="29">
        <f t="shared" si="26"/>
        <v>600</v>
      </c>
      <c r="T188" s="29" t="str">
        <f t="shared" si="27"/>
        <v xml:space="preserve"> FAIL: 0, ABSENT: 7</v>
      </c>
      <c r="U188" s="133" t="str">
        <f t="shared" si="28"/>
        <v xml:space="preserve">Tarjuma,  Islamic Study/Ethics, English, Urdu, Physics, Statistics, Computer, </v>
      </c>
      <c r="V188" s="39"/>
    </row>
    <row r="189" spans="1:24" ht="15.75" customHeight="1" thickBot="1">
      <c r="A189" s="58">
        <v>183</v>
      </c>
      <c r="B189" s="177">
        <v>551</v>
      </c>
      <c r="C189" s="178" t="s">
        <v>1222</v>
      </c>
      <c r="D189" s="178" t="s">
        <v>1070</v>
      </c>
      <c r="E189" s="179">
        <v>30</v>
      </c>
      <c r="F189" s="157">
        <v>29</v>
      </c>
      <c r="G189" s="169">
        <v>40</v>
      </c>
      <c r="H189" s="169">
        <v>43</v>
      </c>
      <c r="I189" s="195">
        <v>10</v>
      </c>
      <c r="J189" s="200"/>
      <c r="K189" s="189" t="s">
        <v>865</v>
      </c>
      <c r="L189" s="206"/>
      <c r="M189" s="157" t="s">
        <v>865</v>
      </c>
      <c r="N189" s="26">
        <f t="shared" si="29"/>
        <v>7</v>
      </c>
      <c r="O189" s="27">
        <f t="shared" si="30"/>
        <v>560</v>
      </c>
      <c r="P189" s="27">
        <f t="shared" si="31"/>
        <v>152</v>
      </c>
      <c r="Q189" s="28">
        <f t="shared" si="32"/>
        <v>27.142857142857142</v>
      </c>
      <c r="R189" s="33" t="str">
        <f t="shared" si="25"/>
        <v>FAIL</v>
      </c>
      <c r="S189" s="29">
        <f t="shared" si="26"/>
        <v>300</v>
      </c>
      <c r="T189" s="29" t="str">
        <f t="shared" si="27"/>
        <v xml:space="preserve"> FAIL: 1, ABSENT: 2</v>
      </c>
      <c r="U189" s="133" t="str">
        <f t="shared" si="28"/>
        <v xml:space="preserve">English, Math, Physics, Statistics, Computer, </v>
      </c>
      <c r="V189" s="39"/>
    </row>
    <row r="190" spans="1:24" ht="15.75" customHeight="1" thickBot="1">
      <c r="A190" s="58">
        <v>184</v>
      </c>
      <c r="B190" s="174">
        <v>552</v>
      </c>
      <c r="C190" s="175" t="s">
        <v>1223</v>
      </c>
      <c r="D190" s="175" t="s">
        <v>1070</v>
      </c>
      <c r="E190" s="176" t="s">
        <v>865</v>
      </c>
      <c r="F190" s="157">
        <v>35</v>
      </c>
      <c r="G190" s="168">
        <v>52</v>
      </c>
      <c r="H190" s="168">
        <v>50</v>
      </c>
      <c r="I190" s="196" t="s">
        <v>865</v>
      </c>
      <c r="J190" s="197"/>
      <c r="K190" s="189" t="s">
        <v>865</v>
      </c>
      <c r="L190" s="206"/>
      <c r="M190" s="157" t="s">
        <v>865</v>
      </c>
      <c r="N190" s="26">
        <f t="shared" si="29"/>
        <v>7</v>
      </c>
      <c r="O190" s="27">
        <f t="shared" si="30"/>
        <v>560</v>
      </c>
      <c r="P190" s="27">
        <f t="shared" si="31"/>
        <v>137</v>
      </c>
      <c r="Q190" s="28">
        <f t="shared" si="32"/>
        <v>24.464285714285712</v>
      </c>
      <c r="R190" s="33" t="str">
        <f t="shared" si="25"/>
        <v>FAIL</v>
      </c>
      <c r="S190" s="29">
        <f t="shared" si="26"/>
        <v>300</v>
      </c>
      <c r="T190" s="29" t="str">
        <f t="shared" si="27"/>
        <v xml:space="preserve"> FAIL: 0, ABSENT: 4</v>
      </c>
      <c r="U190" s="133" t="str">
        <f t="shared" si="28"/>
        <v xml:space="preserve">English, Math, Physics, Statistics, Computer, </v>
      </c>
      <c r="V190" s="39"/>
    </row>
    <row r="191" spans="1:24" ht="15.75" customHeight="1" thickBot="1">
      <c r="A191" s="58">
        <v>185</v>
      </c>
      <c r="B191" s="177">
        <v>553</v>
      </c>
      <c r="C191" s="178" t="s">
        <v>1224</v>
      </c>
      <c r="D191" s="178" t="s">
        <v>1070</v>
      </c>
      <c r="E191" s="179" t="s">
        <v>865</v>
      </c>
      <c r="F191" s="157" t="s">
        <v>865</v>
      </c>
      <c r="G191" s="169" t="s">
        <v>865</v>
      </c>
      <c r="H191" s="169" t="s">
        <v>865</v>
      </c>
      <c r="I191" s="195" t="s">
        <v>865</v>
      </c>
      <c r="J191" s="200"/>
      <c r="K191" s="189" t="s">
        <v>865</v>
      </c>
      <c r="L191" s="206"/>
      <c r="M191" s="157" t="s">
        <v>865</v>
      </c>
      <c r="N191" s="26">
        <f t="shared" si="29"/>
        <v>7</v>
      </c>
      <c r="O191" s="27">
        <f t="shared" si="30"/>
        <v>560</v>
      </c>
      <c r="P191" s="27">
        <f t="shared" si="31"/>
        <v>0</v>
      </c>
      <c r="Q191" s="28">
        <f t="shared" si="32"/>
        <v>0</v>
      </c>
      <c r="R191" s="33" t="str">
        <f t="shared" si="25"/>
        <v>ABSENT</v>
      </c>
      <c r="S191" s="29">
        <f t="shared" si="26"/>
        <v>600</v>
      </c>
      <c r="T191" s="29" t="str">
        <f t="shared" si="27"/>
        <v xml:space="preserve"> FAIL: 0, ABSENT: 7</v>
      </c>
      <c r="U191" s="133" t="str">
        <f t="shared" si="28"/>
        <v xml:space="preserve">Tarjuma,  Islamic Study/Ethics, English, Math, Physics, Statistics, Computer, </v>
      </c>
      <c r="V191" s="39"/>
    </row>
    <row r="192" spans="1:24" ht="15.75" customHeight="1" thickBot="1">
      <c r="A192" s="58">
        <v>186</v>
      </c>
      <c r="B192" s="174">
        <v>554</v>
      </c>
      <c r="C192" s="175" t="s">
        <v>1225</v>
      </c>
      <c r="D192" s="175" t="s">
        <v>1070</v>
      </c>
      <c r="E192" s="176" t="s">
        <v>865</v>
      </c>
      <c r="F192" s="157">
        <v>35</v>
      </c>
      <c r="G192" s="168">
        <v>44</v>
      </c>
      <c r="H192" s="168">
        <v>73</v>
      </c>
      <c r="I192" s="196" t="s">
        <v>865</v>
      </c>
      <c r="J192" s="196" t="s">
        <v>865</v>
      </c>
      <c r="K192" s="207"/>
      <c r="L192" s="206"/>
      <c r="M192" s="157" t="s">
        <v>865</v>
      </c>
      <c r="N192" s="26">
        <f t="shared" si="29"/>
        <v>7</v>
      </c>
      <c r="O192" s="27">
        <f t="shared" si="30"/>
        <v>575</v>
      </c>
      <c r="P192" s="27">
        <f t="shared" si="31"/>
        <v>152</v>
      </c>
      <c r="Q192" s="28">
        <f t="shared" si="32"/>
        <v>26.434782608695649</v>
      </c>
      <c r="R192" s="33" t="str">
        <f t="shared" si="25"/>
        <v>FAIL</v>
      </c>
      <c r="S192" s="29">
        <f t="shared" si="26"/>
        <v>300</v>
      </c>
      <c r="T192" s="29" t="str">
        <f t="shared" si="27"/>
        <v xml:space="preserve"> FAIL: 0, ABSENT: 4</v>
      </c>
      <c r="U192" s="133" t="str">
        <f t="shared" si="28"/>
        <v xml:space="preserve">English, Urdu, Physics, Statistics, Computer, </v>
      </c>
      <c r="V192" s="39"/>
    </row>
    <row r="193" spans="1:24" ht="15.75" customHeight="1" thickBot="1">
      <c r="A193" s="58">
        <v>187</v>
      </c>
      <c r="B193" s="177">
        <v>555</v>
      </c>
      <c r="C193" s="178" t="s">
        <v>1226</v>
      </c>
      <c r="D193" s="178" t="s">
        <v>1070</v>
      </c>
      <c r="E193" s="179">
        <v>49</v>
      </c>
      <c r="F193" s="157">
        <v>46</v>
      </c>
      <c r="G193" s="169">
        <v>75</v>
      </c>
      <c r="H193" s="169">
        <v>68</v>
      </c>
      <c r="I193" s="195">
        <v>35</v>
      </c>
      <c r="J193" s="200"/>
      <c r="K193" s="189">
        <v>28</v>
      </c>
      <c r="L193" s="206"/>
      <c r="M193" s="158">
        <v>56</v>
      </c>
      <c r="N193" s="26">
        <f t="shared" si="29"/>
        <v>7</v>
      </c>
      <c r="O193" s="27">
        <f t="shared" si="30"/>
        <v>560</v>
      </c>
      <c r="P193" s="27">
        <f t="shared" si="31"/>
        <v>357</v>
      </c>
      <c r="Q193" s="28">
        <f t="shared" si="32"/>
        <v>63.749999999999993</v>
      </c>
      <c r="R193" s="33" t="str">
        <f t="shared" si="25"/>
        <v>FAIL</v>
      </c>
      <c r="S193" s="29">
        <f t="shared" si="26"/>
        <v>200</v>
      </c>
      <c r="T193" s="29" t="str">
        <f t="shared" si="27"/>
        <v xml:space="preserve"> FAIL: 2, ABSENT: 0</v>
      </c>
      <c r="U193" s="133" t="str">
        <f t="shared" si="28"/>
        <v xml:space="preserve">English, Math, </v>
      </c>
      <c r="V193" s="39"/>
    </row>
    <row r="194" spans="1:24" ht="15.75" customHeight="1" thickBot="1">
      <c r="A194" s="58">
        <v>188</v>
      </c>
      <c r="B194" s="174">
        <v>556</v>
      </c>
      <c r="C194" s="175" t="s">
        <v>1227</v>
      </c>
      <c r="D194" s="175" t="s">
        <v>1070</v>
      </c>
      <c r="E194" s="176" t="s">
        <v>865</v>
      </c>
      <c r="F194" s="157" t="s">
        <v>865</v>
      </c>
      <c r="G194" s="168" t="s">
        <v>865</v>
      </c>
      <c r="H194" s="168" t="s">
        <v>865</v>
      </c>
      <c r="I194" s="196" t="s">
        <v>865</v>
      </c>
      <c r="J194" s="197"/>
      <c r="K194" s="189" t="s">
        <v>865</v>
      </c>
      <c r="L194" s="206"/>
      <c r="M194" s="157" t="s">
        <v>865</v>
      </c>
      <c r="N194" s="26">
        <f t="shared" si="29"/>
        <v>7</v>
      </c>
      <c r="O194" s="27">
        <f t="shared" si="30"/>
        <v>560</v>
      </c>
      <c r="P194" s="27">
        <f t="shared" si="31"/>
        <v>0</v>
      </c>
      <c r="Q194" s="28">
        <f t="shared" si="32"/>
        <v>0</v>
      </c>
      <c r="R194" s="33" t="str">
        <f t="shared" si="25"/>
        <v>ABSENT</v>
      </c>
      <c r="S194" s="29">
        <f t="shared" si="26"/>
        <v>600</v>
      </c>
      <c r="T194" s="29" t="str">
        <f t="shared" si="27"/>
        <v xml:space="preserve"> FAIL: 0, ABSENT: 7</v>
      </c>
      <c r="U194" s="133" t="str">
        <f t="shared" si="28"/>
        <v xml:space="preserve">Tarjuma,  Islamic Study/Ethics, English, Math, Physics, Statistics, Computer, </v>
      </c>
      <c r="V194" s="39"/>
    </row>
    <row r="195" spans="1:24" ht="15.75" customHeight="1" thickBot="1">
      <c r="A195" s="58">
        <v>189</v>
      </c>
      <c r="B195" s="177">
        <v>557</v>
      </c>
      <c r="C195" s="178" t="s">
        <v>695</v>
      </c>
      <c r="D195" s="178" t="s">
        <v>1070</v>
      </c>
      <c r="E195" s="179" t="s">
        <v>865</v>
      </c>
      <c r="F195" s="157">
        <v>28</v>
      </c>
      <c r="G195" s="169">
        <v>27</v>
      </c>
      <c r="H195" s="169">
        <v>66</v>
      </c>
      <c r="I195" s="195">
        <v>41</v>
      </c>
      <c r="J195" s="200"/>
      <c r="K195" s="207"/>
      <c r="L195" s="158">
        <v>45</v>
      </c>
      <c r="M195" s="158">
        <v>59</v>
      </c>
      <c r="N195" s="26">
        <f t="shared" si="29"/>
        <v>7</v>
      </c>
      <c r="O195" s="27">
        <f t="shared" si="30"/>
        <v>560</v>
      </c>
      <c r="P195" s="27">
        <f t="shared" si="31"/>
        <v>266</v>
      </c>
      <c r="Q195" s="28">
        <f t="shared" si="32"/>
        <v>47.5</v>
      </c>
      <c r="R195" s="33" t="str">
        <f t="shared" si="25"/>
        <v>PASS</v>
      </c>
      <c r="S195" s="29">
        <f t="shared" si="26"/>
        <v>100</v>
      </c>
      <c r="T195" s="29" t="str">
        <f t="shared" si="27"/>
        <v xml:space="preserve"> FAIL: 1, ABSENT: 1</v>
      </c>
      <c r="U195" s="133" t="str">
        <f t="shared" si="28"/>
        <v/>
      </c>
      <c r="V195" s="39"/>
    </row>
    <row r="196" spans="1:24" ht="15.75" customHeight="1" thickBot="1">
      <c r="A196" s="58">
        <v>190</v>
      </c>
      <c r="B196" s="174">
        <v>558</v>
      </c>
      <c r="C196" s="175" t="s">
        <v>273</v>
      </c>
      <c r="D196" s="175" t="s">
        <v>1070</v>
      </c>
      <c r="E196" s="176">
        <v>47</v>
      </c>
      <c r="F196" s="157">
        <v>46</v>
      </c>
      <c r="G196" s="168">
        <v>88</v>
      </c>
      <c r="H196" s="168">
        <v>76</v>
      </c>
      <c r="I196" s="196">
        <v>44</v>
      </c>
      <c r="J196" s="197"/>
      <c r="K196" s="189">
        <v>56</v>
      </c>
      <c r="L196" s="206"/>
      <c r="M196" s="157">
        <v>59</v>
      </c>
      <c r="N196" s="26">
        <f t="shared" si="29"/>
        <v>7</v>
      </c>
      <c r="O196" s="27">
        <f t="shared" si="30"/>
        <v>560</v>
      </c>
      <c r="P196" s="27">
        <f t="shared" si="31"/>
        <v>416</v>
      </c>
      <c r="Q196" s="28">
        <f t="shared" si="32"/>
        <v>74.285714285714292</v>
      </c>
      <c r="R196" s="33" t="str">
        <f t="shared" si="25"/>
        <v>PASS</v>
      </c>
      <c r="S196" s="29">
        <f t="shared" si="26"/>
        <v>0</v>
      </c>
      <c r="T196" s="29" t="str">
        <f t="shared" si="27"/>
        <v>PASS</v>
      </c>
      <c r="U196" s="133" t="str">
        <f t="shared" si="28"/>
        <v/>
      </c>
      <c r="V196" s="39"/>
    </row>
    <row r="197" spans="1:24" ht="15.75" customHeight="1" thickBot="1">
      <c r="A197" s="58">
        <v>191</v>
      </c>
      <c r="B197" s="177">
        <v>559</v>
      </c>
      <c r="C197" s="178" t="s">
        <v>1228</v>
      </c>
      <c r="D197" s="178" t="s">
        <v>1070</v>
      </c>
      <c r="E197" s="179" t="s">
        <v>865</v>
      </c>
      <c r="F197" s="157">
        <v>32</v>
      </c>
      <c r="G197" s="169">
        <v>42</v>
      </c>
      <c r="H197" s="169" t="s">
        <v>865</v>
      </c>
      <c r="I197" s="195" t="s">
        <v>865</v>
      </c>
      <c r="J197" s="200"/>
      <c r="K197" s="189" t="s">
        <v>865</v>
      </c>
      <c r="L197" s="206"/>
      <c r="M197" s="158">
        <v>40</v>
      </c>
      <c r="N197" s="26">
        <f t="shared" si="29"/>
        <v>7</v>
      </c>
      <c r="O197" s="27">
        <f t="shared" si="30"/>
        <v>560</v>
      </c>
      <c r="P197" s="27">
        <f t="shared" si="31"/>
        <v>114</v>
      </c>
      <c r="Q197" s="28">
        <f t="shared" si="32"/>
        <v>20.357142857142858</v>
      </c>
      <c r="R197" s="33" t="str">
        <f t="shared" si="25"/>
        <v>FAIL</v>
      </c>
      <c r="S197" s="29">
        <f t="shared" si="26"/>
        <v>300</v>
      </c>
      <c r="T197" s="29" t="str">
        <f t="shared" si="27"/>
        <v xml:space="preserve"> FAIL: 0, ABSENT: 4</v>
      </c>
      <c r="U197" s="133" t="str">
        <f t="shared" si="28"/>
        <v xml:space="preserve"> Islamic Study/Ethics, English, Math, </v>
      </c>
      <c r="V197" s="39"/>
    </row>
    <row r="198" spans="1:24" ht="15.75" customHeight="1" thickBot="1">
      <c r="A198" s="58">
        <v>192</v>
      </c>
      <c r="B198" s="174">
        <v>560</v>
      </c>
      <c r="C198" s="175" t="s">
        <v>1229</v>
      </c>
      <c r="D198" s="175" t="s">
        <v>1070</v>
      </c>
      <c r="E198" s="176" t="s">
        <v>865</v>
      </c>
      <c r="F198" s="157" t="s">
        <v>865</v>
      </c>
      <c r="G198" s="168" t="s">
        <v>865</v>
      </c>
      <c r="H198" s="168" t="s">
        <v>865</v>
      </c>
      <c r="I198" s="196" t="s">
        <v>865</v>
      </c>
      <c r="J198" s="197"/>
      <c r="K198" s="189" t="s">
        <v>865</v>
      </c>
      <c r="L198" s="206"/>
      <c r="M198" s="157" t="s">
        <v>865</v>
      </c>
      <c r="N198" s="26">
        <f t="shared" si="29"/>
        <v>7</v>
      </c>
      <c r="O198" s="27">
        <f t="shared" si="30"/>
        <v>560</v>
      </c>
      <c r="P198" s="27">
        <f t="shared" si="31"/>
        <v>0</v>
      </c>
      <c r="Q198" s="28">
        <f t="shared" si="32"/>
        <v>0</v>
      </c>
      <c r="R198" s="33" t="str">
        <f t="shared" si="25"/>
        <v>ABSENT</v>
      </c>
      <c r="S198" s="29">
        <f t="shared" si="26"/>
        <v>600</v>
      </c>
      <c r="T198" s="29" t="str">
        <f t="shared" si="27"/>
        <v xml:space="preserve"> FAIL: 0, ABSENT: 7</v>
      </c>
      <c r="U198" s="133" t="str">
        <f t="shared" si="28"/>
        <v xml:space="preserve">Tarjuma,  Islamic Study/Ethics, English, Math, Physics, Statistics, Computer, </v>
      </c>
      <c r="V198" s="39"/>
    </row>
    <row r="199" spans="1:24" ht="15.75" customHeight="1" thickBot="1">
      <c r="A199" s="58">
        <v>193</v>
      </c>
      <c r="B199" s="177">
        <v>561</v>
      </c>
      <c r="C199" s="178" t="s">
        <v>1230</v>
      </c>
      <c r="D199" s="178" t="s">
        <v>1070</v>
      </c>
      <c r="E199" s="179" t="s">
        <v>865</v>
      </c>
      <c r="F199" s="157">
        <v>39</v>
      </c>
      <c r="G199" s="169" t="s">
        <v>865</v>
      </c>
      <c r="H199" s="169">
        <v>70</v>
      </c>
      <c r="I199" s="195" t="s">
        <v>865</v>
      </c>
      <c r="J199" s="200"/>
      <c r="K199" s="189" t="s">
        <v>865</v>
      </c>
      <c r="L199" s="206"/>
      <c r="M199" s="158">
        <v>22</v>
      </c>
      <c r="N199" s="26">
        <f t="shared" si="29"/>
        <v>7</v>
      </c>
      <c r="O199" s="27">
        <f t="shared" si="30"/>
        <v>560</v>
      </c>
      <c r="P199" s="27">
        <f t="shared" si="31"/>
        <v>131</v>
      </c>
      <c r="Q199" s="28">
        <f t="shared" si="32"/>
        <v>23.392857142857142</v>
      </c>
      <c r="R199" s="33" t="str">
        <f t="shared" si="25"/>
        <v>FAIL</v>
      </c>
      <c r="S199" s="29">
        <f t="shared" si="26"/>
        <v>400</v>
      </c>
      <c r="T199" s="29" t="str">
        <f t="shared" si="27"/>
        <v xml:space="preserve"> FAIL: 1, ABSENT: 4</v>
      </c>
      <c r="U199" s="133" t="str">
        <f t="shared" si="28"/>
        <v xml:space="preserve">Tarjuma, English, Math, Physics, Statistics, Computer, </v>
      </c>
      <c r="V199" s="39"/>
    </row>
    <row r="200" spans="1:24" ht="15.75" customHeight="1" thickBot="1">
      <c r="A200" s="58">
        <v>194</v>
      </c>
      <c r="B200" s="174">
        <v>562</v>
      </c>
      <c r="C200" s="175" t="s">
        <v>1231</v>
      </c>
      <c r="D200" s="175" t="s">
        <v>1070</v>
      </c>
      <c r="E200" s="176">
        <v>45</v>
      </c>
      <c r="F200" s="157">
        <v>33</v>
      </c>
      <c r="G200" s="168">
        <v>27</v>
      </c>
      <c r="H200" s="168">
        <v>47</v>
      </c>
      <c r="I200" s="196">
        <v>25</v>
      </c>
      <c r="J200" s="197"/>
      <c r="K200" s="189">
        <v>8</v>
      </c>
      <c r="L200" s="206"/>
      <c r="M200" s="158">
        <v>21</v>
      </c>
      <c r="N200" s="26">
        <f t="shared" si="29"/>
        <v>7</v>
      </c>
      <c r="O200" s="27">
        <f t="shared" si="30"/>
        <v>560</v>
      </c>
      <c r="P200" s="27">
        <f t="shared" si="31"/>
        <v>206</v>
      </c>
      <c r="Q200" s="28">
        <f t="shared" si="32"/>
        <v>36.785714285714292</v>
      </c>
      <c r="R200" s="33" t="str">
        <f t="shared" ref="R200:R263" si="33">IF(
   AND(COUNTA(F200:M200)&gt;0, COUNTIF(F200:M200,"A")=COUNTA(F200:M200)),
   "ABSENT",
   IF(
      AND(
         COUNTIF(F200:F200,"&lt;20")=0,
         COUNTIF(G200:J200,"&lt;40")=0,
         COUNTIF(K200:L200,"&lt;34")=0,
         COUNTIF(M200,"&lt;30")=0,
         COUNTIF(F200:M200,"A")+COUNTIF(F200:M200,"Absent")=0
      ),
      "PASS",
      IF(
         (COUNTIF(F200:F200,"&lt;20") +
          COUNTIF(G200:J200,"&lt;40") +
          COUNTIF(K200:L200,"&lt;34") +
          COUNTIF(M200,"&lt;30") +
          COUNTIF(F200:M200,"A") +
          COUNTIF(F200:M200,"Absent")) &gt;= 2,
         "FAIL",
         "PASS"
      )
   )
)</f>
        <v>FAIL</v>
      </c>
      <c r="S200" s="29">
        <f t="shared" ref="S200:S263" si="34">IF(
COUNTIF(F200:M200,"A")+COUNTIF(F200:M200,"Absent")=7,
700,
IF(
AND(
COUNTIF(F200:M200,"A")+COUNTIF(F200:M200,"Absent")=0,
(
COUNTIF(F200:F200,"&lt;20")+
COUNTIF(G200:J200,"&lt;40")+
COUNTIF(K200:L200,"&lt;34")+
COUNTIF(M200,"&lt;30")
)&gt;2
),
500,
(
(
COUNTIF(F200:F200,"&lt;20")+
COUNTIF(G200:J200,"&lt;40")+
COUNTIF(K200:L200,"&lt;34")+
COUNTIF(M200,"&lt;30")
)
+
(
COUNTIF(F200:M200,"A")+
COUNTIF(F200:M200,"Absent")
)
)*100
))</f>
        <v>500</v>
      </c>
      <c r="T200" s="29" t="str">
        <f t="shared" ref="T200:T263" si="35">IF(
   AND(
      COUNTIF(E200:F200,"&lt;20")=0,
      COUNTIF(G200:J200,"&lt;40")=0,
      COUNTIF(K200:L200,"&lt;34")=0,
      COUNTIF(M200,"&lt;30")=0,
      COUNTIF(F200:M200,"A")+COUNTIF(F200:M200,"Absent")=0
   ),
   "PASS",
   " FAIL: " &amp;
   (COUNTIF(E200:F200,"&lt;20") +
    COUNTIF(G200:J200,"&lt;40") +
    COUNTIF(K200:L200,"&lt;34") +
    COUNTIF(M200,"&lt;30")
   )
   &amp; ", ABSENT: " &amp;
   (COUNTIF(E200:M200,"A") + COUNTIF(E200:M200,"Absent"))
)</f>
        <v xml:space="preserve"> FAIL: 4, ABSENT: 0</v>
      </c>
      <c r="U200" s="133" t="str">
        <f t="shared" ref="U200:U263" si="36">IF(AND(G200&lt;&gt;"",OR(G200="A",G200="Absent",G200&lt;20)),"Tarjuma, ","") &amp;
IF(AND(H200&lt;&gt;"",OR(H200="A",H200="Absent",H200&lt;20))," Islamic Study/Ethics, ","") &amp;
IF(AND(I200&lt;&gt;"",OR(I200="A",I200="Absent",I200&lt;40)),"English, ","") &amp;
IF(AND(J200&lt;&gt;"",OR(J200="A",J200="Absent",J200&lt;40)),"Urdu, ","") &amp;
IF(AND(K200&lt;&gt;"",OR(K200="A",K200="Absent",K200&lt;34)),"Math, ","") &amp;
IF(AND(L200&lt;&gt;"",OR(L200="A",L200="Absent",L200&lt;34)),"Economics, ","") &amp;
IF(AND(M200&lt;&gt;"",OR(M200="A",M200="Absent",M200&lt;34)),"Physics, ","") &amp;
IF(AND(M200&lt;&gt;"",OR(M200="A",M200="Absent",M200&lt;34)),"Statistics, ","") &amp;
IF(AND(M200&lt;&gt;"",OR(M200="A",M200="Absent",M200&lt;30)),"Computer, ","")</f>
        <v xml:space="preserve">English, Math, Physics, Statistics, Computer, </v>
      </c>
      <c r="V200" s="39"/>
    </row>
    <row r="201" spans="1:24" ht="15.75" customHeight="1" thickBot="1">
      <c r="A201" s="58">
        <v>195</v>
      </c>
      <c r="B201" s="177">
        <v>563</v>
      </c>
      <c r="C201" s="178" t="s">
        <v>1232</v>
      </c>
      <c r="D201" s="178" t="s">
        <v>1070</v>
      </c>
      <c r="E201" s="179">
        <v>47</v>
      </c>
      <c r="F201" s="157">
        <v>46</v>
      </c>
      <c r="G201" s="169">
        <v>63</v>
      </c>
      <c r="H201" s="169">
        <v>50</v>
      </c>
      <c r="I201" s="195">
        <v>26</v>
      </c>
      <c r="J201" s="200"/>
      <c r="K201" s="189">
        <v>29</v>
      </c>
      <c r="L201" s="206"/>
      <c r="M201" s="158">
        <v>30</v>
      </c>
      <c r="N201" s="26">
        <f t="shared" si="29"/>
        <v>7</v>
      </c>
      <c r="O201" s="27">
        <f t="shared" si="30"/>
        <v>560</v>
      </c>
      <c r="P201" s="27">
        <f t="shared" si="31"/>
        <v>291</v>
      </c>
      <c r="Q201" s="28">
        <f t="shared" si="32"/>
        <v>51.964285714285715</v>
      </c>
      <c r="R201" s="33" t="str">
        <f t="shared" si="33"/>
        <v>FAIL</v>
      </c>
      <c r="S201" s="29">
        <f t="shared" si="34"/>
        <v>200</v>
      </c>
      <c r="T201" s="29" t="str">
        <f t="shared" si="35"/>
        <v xml:space="preserve"> FAIL: 2, ABSENT: 0</v>
      </c>
      <c r="U201" s="133" t="str">
        <f t="shared" si="36"/>
        <v xml:space="preserve">English, Math, Physics, Statistics, </v>
      </c>
      <c r="V201" s="39"/>
    </row>
    <row r="202" spans="1:24" s="111" customFormat="1" ht="15.75" customHeight="1" thickBot="1">
      <c r="A202" s="58">
        <v>196</v>
      </c>
      <c r="B202" s="174">
        <v>564</v>
      </c>
      <c r="C202" s="175" t="s">
        <v>1233</v>
      </c>
      <c r="D202" s="175" t="s">
        <v>1070</v>
      </c>
      <c r="E202" s="176">
        <v>47</v>
      </c>
      <c r="F202" s="157">
        <v>47</v>
      </c>
      <c r="G202" s="168">
        <v>78</v>
      </c>
      <c r="H202" s="168">
        <v>89</v>
      </c>
      <c r="I202" s="196">
        <v>35</v>
      </c>
      <c r="J202" s="197"/>
      <c r="K202" s="189">
        <v>48</v>
      </c>
      <c r="L202" s="206"/>
      <c r="M202" s="158">
        <v>51</v>
      </c>
      <c r="N202" s="26">
        <f t="shared" si="29"/>
        <v>7</v>
      </c>
      <c r="O202" s="27">
        <f t="shared" si="30"/>
        <v>560</v>
      </c>
      <c r="P202" s="27">
        <f t="shared" si="31"/>
        <v>395</v>
      </c>
      <c r="Q202" s="28">
        <f t="shared" si="32"/>
        <v>70.535714285714292</v>
      </c>
      <c r="R202" s="33" t="str">
        <f t="shared" si="33"/>
        <v>PASS</v>
      </c>
      <c r="S202" s="29">
        <f t="shared" si="34"/>
        <v>100</v>
      </c>
      <c r="T202" s="29" t="str">
        <f t="shared" si="35"/>
        <v xml:space="preserve"> FAIL: 1, ABSENT: 0</v>
      </c>
      <c r="U202" s="133" t="str">
        <f t="shared" si="36"/>
        <v xml:space="preserve">English, </v>
      </c>
      <c r="V202" s="39"/>
      <c r="W202"/>
      <c r="X202" s="113"/>
    </row>
    <row r="203" spans="1:24" ht="15.75" customHeight="1" thickBot="1">
      <c r="A203" s="58">
        <v>197</v>
      </c>
      <c r="B203" s="177">
        <v>565</v>
      </c>
      <c r="C203" s="178" t="s">
        <v>1234</v>
      </c>
      <c r="D203" s="178" t="s">
        <v>1070</v>
      </c>
      <c r="E203" s="179">
        <v>30</v>
      </c>
      <c r="F203" s="157">
        <v>28</v>
      </c>
      <c r="G203" s="169">
        <v>116</v>
      </c>
      <c r="H203" s="169">
        <v>47</v>
      </c>
      <c r="I203" s="195">
        <v>50</v>
      </c>
      <c r="J203" s="195">
        <v>40</v>
      </c>
      <c r="K203" s="207"/>
      <c r="L203" s="206"/>
      <c r="M203" s="158">
        <v>19</v>
      </c>
      <c r="N203" s="26">
        <f t="shared" si="29"/>
        <v>7</v>
      </c>
      <c r="O203" s="27">
        <f t="shared" si="30"/>
        <v>575</v>
      </c>
      <c r="P203" s="27">
        <f t="shared" si="31"/>
        <v>330</v>
      </c>
      <c r="Q203" s="28">
        <f t="shared" si="32"/>
        <v>57.391304347826086</v>
      </c>
      <c r="R203" s="33" t="str">
        <f t="shared" si="33"/>
        <v>PASS</v>
      </c>
      <c r="S203" s="29">
        <f t="shared" si="34"/>
        <v>100</v>
      </c>
      <c r="T203" s="29" t="str">
        <f t="shared" si="35"/>
        <v xml:space="preserve"> FAIL: 1, ABSENT: 0</v>
      </c>
      <c r="U203" s="133" t="str">
        <f t="shared" si="36"/>
        <v xml:space="preserve">Physics, Statistics, Computer, </v>
      </c>
      <c r="V203" s="39"/>
    </row>
    <row r="204" spans="1:24" ht="15.75" customHeight="1" thickBot="1">
      <c r="A204" s="58">
        <v>198</v>
      </c>
      <c r="B204" s="174">
        <v>566</v>
      </c>
      <c r="C204" s="175" t="s">
        <v>1235</v>
      </c>
      <c r="D204" s="175" t="s">
        <v>1070</v>
      </c>
      <c r="E204" s="176">
        <v>48</v>
      </c>
      <c r="F204" s="157">
        <v>42</v>
      </c>
      <c r="G204" s="168">
        <v>54</v>
      </c>
      <c r="H204" s="168">
        <v>64</v>
      </c>
      <c r="I204" s="196">
        <v>30</v>
      </c>
      <c r="J204" s="196">
        <v>48</v>
      </c>
      <c r="K204" s="207"/>
      <c r="L204" s="206"/>
      <c r="M204" s="158">
        <v>41</v>
      </c>
      <c r="N204" s="26">
        <f t="shared" si="29"/>
        <v>7</v>
      </c>
      <c r="O204" s="27">
        <f t="shared" si="30"/>
        <v>575</v>
      </c>
      <c r="P204" s="27">
        <f t="shared" si="31"/>
        <v>327</v>
      </c>
      <c r="Q204" s="28">
        <f t="shared" si="32"/>
        <v>56.869565217391305</v>
      </c>
      <c r="R204" s="33" t="str">
        <f t="shared" si="33"/>
        <v>PASS</v>
      </c>
      <c r="S204" s="29">
        <f t="shared" si="34"/>
        <v>100</v>
      </c>
      <c r="T204" s="29" t="str">
        <f t="shared" si="35"/>
        <v xml:space="preserve"> FAIL: 1, ABSENT: 0</v>
      </c>
      <c r="U204" s="133" t="str">
        <f t="shared" si="36"/>
        <v xml:space="preserve">English, </v>
      </c>
      <c r="V204" s="39"/>
    </row>
    <row r="205" spans="1:24" ht="15.75" customHeight="1" thickBot="1">
      <c r="A205" s="58">
        <v>199</v>
      </c>
      <c r="B205" s="177">
        <v>567</v>
      </c>
      <c r="C205" s="178" t="s">
        <v>1236</v>
      </c>
      <c r="D205" s="178" t="s">
        <v>1070</v>
      </c>
      <c r="E205" s="179" t="s">
        <v>865</v>
      </c>
      <c r="F205" s="157" t="s">
        <v>865</v>
      </c>
      <c r="G205" s="169" t="s">
        <v>865</v>
      </c>
      <c r="H205" s="169" t="s">
        <v>865</v>
      </c>
      <c r="I205" s="195" t="s">
        <v>865</v>
      </c>
      <c r="J205" s="195" t="s">
        <v>865</v>
      </c>
      <c r="K205" s="207"/>
      <c r="L205" s="206"/>
      <c r="M205" s="157" t="s">
        <v>865</v>
      </c>
      <c r="N205" s="26">
        <f t="shared" si="29"/>
        <v>7</v>
      </c>
      <c r="O205" s="27">
        <f t="shared" si="30"/>
        <v>575</v>
      </c>
      <c r="P205" s="27">
        <f t="shared" si="31"/>
        <v>0</v>
      </c>
      <c r="Q205" s="28">
        <f t="shared" si="32"/>
        <v>0</v>
      </c>
      <c r="R205" s="33" t="str">
        <f t="shared" si="33"/>
        <v>ABSENT</v>
      </c>
      <c r="S205" s="29">
        <f t="shared" si="34"/>
        <v>600</v>
      </c>
      <c r="T205" s="29" t="str">
        <f t="shared" si="35"/>
        <v xml:space="preserve"> FAIL: 0, ABSENT: 7</v>
      </c>
      <c r="U205" s="133" t="str">
        <f t="shared" si="36"/>
        <v xml:space="preserve">Tarjuma,  Islamic Study/Ethics, English, Urdu, Physics, Statistics, Computer, </v>
      </c>
      <c r="V205" s="39"/>
    </row>
    <row r="206" spans="1:24" ht="15.75" customHeight="1" thickBot="1">
      <c r="A206" s="58">
        <v>200</v>
      </c>
      <c r="B206" s="174">
        <v>570</v>
      </c>
      <c r="C206" s="175" t="s">
        <v>357</v>
      </c>
      <c r="D206" s="175" t="s">
        <v>1070</v>
      </c>
      <c r="E206" s="176" t="s">
        <v>865</v>
      </c>
      <c r="F206" s="157" t="s">
        <v>865</v>
      </c>
      <c r="G206" s="168" t="s">
        <v>865</v>
      </c>
      <c r="H206" s="168" t="s">
        <v>865</v>
      </c>
      <c r="I206" s="196" t="s">
        <v>865</v>
      </c>
      <c r="J206" s="196" t="s">
        <v>865</v>
      </c>
      <c r="K206" s="207"/>
      <c r="L206" s="206"/>
      <c r="M206" s="157" t="s">
        <v>865</v>
      </c>
      <c r="N206" s="26">
        <f t="shared" si="29"/>
        <v>7</v>
      </c>
      <c r="O206" s="27">
        <f t="shared" si="30"/>
        <v>575</v>
      </c>
      <c r="P206" s="27">
        <f t="shared" si="31"/>
        <v>0</v>
      </c>
      <c r="Q206" s="28">
        <f t="shared" si="32"/>
        <v>0</v>
      </c>
      <c r="R206" s="33" t="str">
        <f t="shared" si="33"/>
        <v>ABSENT</v>
      </c>
      <c r="S206" s="29">
        <f t="shared" si="34"/>
        <v>600</v>
      </c>
      <c r="T206" s="29" t="str">
        <f t="shared" si="35"/>
        <v xml:space="preserve"> FAIL: 0, ABSENT: 7</v>
      </c>
      <c r="U206" s="133" t="str">
        <f t="shared" si="36"/>
        <v xml:space="preserve">Tarjuma,  Islamic Study/Ethics, English, Urdu, Physics, Statistics, Computer, </v>
      </c>
      <c r="V206" s="39"/>
    </row>
    <row r="207" spans="1:24" ht="15.75" customHeight="1" thickBot="1">
      <c r="A207" s="58">
        <v>201</v>
      </c>
      <c r="B207" s="177">
        <v>571</v>
      </c>
      <c r="C207" s="178" t="s">
        <v>1237</v>
      </c>
      <c r="D207" s="178" t="s">
        <v>1070</v>
      </c>
      <c r="E207" s="179">
        <v>48</v>
      </c>
      <c r="F207" s="157">
        <v>39</v>
      </c>
      <c r="G207" s="169">
        <v>81</v>
      </c>
      <c r="H207" s="169" t="s">
        <v>865</v>
      </c>
      <c r="I207" s="195">
        <v>17</v>
      </c>
      <c r="J207" s="195">
        <v>26</v>
      </c>
      <c r="K207" s="207"/>
      <c r="L207" s="206"/>
      <c r="M207" s="184">
        <v>16</v>
      </c>
      <c r="N207" s="26">
        <f t="shared" si="29"/>
        <v>7</v>
      </c>
      <c r="O207" s="27">
        <f t="shared" si="30"/>
        <v>575</v>
      </c>
      <c r="P207" s="27">
        <f t="shared" si="31"/>
        <v>227</v>
      </c>
      <c r="Q207" s="28">
        <f t="shared" si="32"/>
        <v>39.478260869565219</v>
      </c>
      <c r="R207" s="33" t="str">
        <f t="shared" si="33"/>
        <v>FAIL</v>
      </c>
      <c r="S207" s="29">
        <f t="shared" si="34"/>
        <v>400</v>
      </c>
      <c r="T207" s="29" t="str">
        <f t="shared" si="35"/>
        <v xml:space="preserve"> FAIL: 3, ABSENT: 1</v>
      </c>
      <c r="U207" s="133" t="str">
        <f t="shared" si="36"/>
        <v xml:space="preserve"> Islamic Study/Ethics, English, Urdu, Physics, Statistics, Computer, </v>
      </c>
      <c r="V207" s="39"/>
    </row>
    <row r="208" spans="1:24" ht="15.75" customHeight="1" thickBot="1">
      <c r="A208" s="58">
        <v>202</v>
      </c>
      <c r="B208" s="174">
        <v>572</v>
      </c>
      <c r="C208" s="175" t="s">
        <v>1238</v>
      </c>
      <c r="D208" s="175" t="s">
        <v>1070</v>
      </c>
      <c r="E208" s="176">
        <v>49</v>
      </c>
      <c r="F208" s="157">
        <v>40</v>
      </c>
      <c r="G208" s="168">
        <v>48</v>
      </c>
      <c r="H208" s="168">
        <v>74</v>
      </c>
      <c r="I208" s="196">
        <v>24</v>
      </c>
      <c r="J208" s="197"/>
      <c r="K208" s="189">
        <v>40</v>
      </c>
      <c r="L208" s="206"/>
      <c r="M208" s="158">
        <v>31</v>
      </c>
      <c r="N208" s="26">
        <f t="shared" si="29"/>
        <v>7</v>
      </c>
      <c r="O208" s="27">
        <f t="shared" si="30"/>
        <v>560</v>
      </c>
      <c r="P208" s="27">
        <f t="shared" si="31"/>
        <v>306</v>
      </c>
      <c r="Q208" s="28">
        <f t="shared" si="32"/>
        <v>54.642857142857139</v>
      </c>
      <c r="R208" s="33" t="str">
        <f t="shared" si="33"/>
        <v>PASS</v>
      </c>
      <c r="S208" s="29">
        <f t="shared" si="34"/>
        <v>100</v>
      </c>
      <c r="T208" s="29" t="str">
        <f t="shared" si="35"/>
        <v xml:space="preserve"> FAIL: 1, ABSENT: 0</v>
      </c>
      <c r="U208" s="133" t="str">
        <f t="shared" si="36"/>
        <v xml:space="preserve">English, Physics, Statistics, </v>
      </c>
      <c r="V208" s="39"/>
    </row>
    <row r="209" spans="1:24" ht="15.75" customHeight="1" thickBot="1">
      <c r="A209" s="58">
        <v>203</v>
      </c>
      <c r="B209" s="177">
        <v>574</v>
      </c>
      <c r="C209" s="178" t="s">
        <v>1239</v>
      </c>
      <c r="D209" s="178" t="s">
        <v>1070</v>
      </c>
      <c r="E209" s="179" t="s">
        <v>865</v>
      </c>
      <c r="F209" s="157" t="s">
        <v>865</v>
      </c>
      <c r="G209" s="169" t="s">
        <v>865</v>
      </c>
      <c r="H209" s="169" t="s">
        <v>865</v>
      </c>
      <c r="I209" s="195" t="s">
        <v>865</v>
      </c>
      <c r="J209" s="200"/>
      <c r="K209" s="189" t="s">
        <v>865</v>
      </c>
      <c r="L209" s="206"/>
      <c r="M209" s="157" t="s">
        <v>865</v>
      </c>
      <c r="N209" s="26">
        <f t="shared" si="29"/>
        <v>7</v>
      </c>
      <c r="O209" s="27">
        <f t="shared" si="30"/>
        <v>560</v>
      </c>
      <c r="P209" s="27">
        <f t="shared" si="31"/>
        <v>0</v>
      </c>
      <c r="Q209" s="28">
        <f t="shared" si="32"/>
        <v>0</v>
      </c>
      <c r="R209" s="33" t="str">
        <f t="shared" si="33"/>
        <v>ABSENT</v>
      </c>
      <c r="S209" s="29">
        <f t="shared" si="34"/>
        <v>600</v>
      </c>
      <c r="T209" s="29" t="str">
        <f t="shared" si="35"/>
        <v xml:space="preserve"> FAIL: 0, ABSENT: 7</v>
      </c>
      <c r="U209" s="133" t="str">
        <f t="shared" si="36"/>
        <v xml:space="preserve">Tarjuma,  Islamic Study/Ethics, English, Math, Physics, Statistics, Computer, </v>
      </c>
      <c r="V209" s="39"/>
    </row>
    <row r="210" spans="1:24" ht="15.75" customHeight="1" thickBot="1">
      <c r="A210" s="58">
        <v>204</v>
      </c>
      <c r="B210" s="174">
        <v>575</v>
      </c>
      <c r="C210" s="175" t="s">
        <v>1240</v>
      </c>
      <c r="D210" s="175" t="s">
        <v>1070</v>
      </c>
      <c r="E210" s="176">
        <v>35</v>
      </c>
      <c r="F210" s="186">
        <v>40</v>
      </c>
      <c r="G210" s="168">
        <v>49</v>
      </c>
      <c r="H210" s="168">
        <v>53</v>
      </c>
      <c r="I210" s="196">
        <v>90</v>
      </c>
      <c r="J210" s="196">
        <v>40</v>
      </c>
      <c r="K210" s="207"/>
      <c r="L210" s="206"/>
      <c r="M210" s="158">
        <v>34</v>
      </c>
      <c r="N210" s="26">
        <f t="shared" si="29"/>
        <v>7</v>
      </c>
      <c r="O210" s="27">
        <f t="shared" si="30"/>
        <v>575</v>
      </c>
      <c r="P210" s="27">
        <f t="shared" si="31"/>
        <v>341</v>
      </c>
      <c r="Q210" s="28">
        <f t="shared" si="32"/>
        <v>59.304347826086953</v>
      </c>
      <c r="R210" s="33" t="str">
        <f t="shared" si="33"/>
        <v>PASS</v>
      </c>
      <c r="S210" s="29">
        <f t="shared" si="34"/>
        <v>0</v>
      </c>
      <c r="T210" s="29" t="str">
        <f t="shared" si="35"/>
        <v>PASS</v>
      </c>
      <c r="U210" s="133" t="str">
        <f t="shared" si="36"/>
        <v/>
      </c>
      <c r="V210" s="39"/>
    </row>
    <row r="211" spans="1:24" ht="15.75" customHeight="1" thickBot="1">
      <c r="A211" s="58">
        <v>205</v>
      </c>
      <c r="B211" s="177">
        <v>576</v>
      </c>
      <c r="C211" s="178" t="s">
        <v>1241</v>
      </c>
      <c r="D211" s="178" t="s">
        <v>1070</v>
      </c>
      <c r="E211" s="179" t="s">
        <v>865</v>
      </c>
      <c r="F211" s="157" t="s">
        <v>865</v>
      </c>
      <c r="G211" s="169" t="s">
        <v>865</v>
      </c>
      <c r="H211" s="169" t="s">
        <v>865</v>
      </c>
      <c r="I211" s="195" t="s">
        <v>865</v>
      </c>
      <c r="J211" s="200"/>
      <c r="K211" s="207"/>
      <c r="L211" s="158" t="s">
        <v>865</v>
      </c>
      <c r="M211" s="157" t="s">
        <v>865</v>
      </c>
      <c r="N211" s="26">
        <f t="shared" si="29"/>
        <v>7</v>
      </c>
      <c r="O211" s="27">
        <f t="shared" si="30"/>
        <v>560</v>
      </c>
      <c r="P211" s="27">
        <f t="shared" si="31"/>
        <v>0</v>
      </c>
      <c r="Q211" s="28">
        <f t="shared" si="32"/>
        <v>0</v>
      </c>
      <c r="R211" s="33" t="str">
        <f t="shared" si="33"/>
        <v>ABSENT</v>
      </c>
      <c r="S211" s="29">
        <f t="shared" si="34"/>
        <v>600</v>
      </c>
      <c r="T211" s="29" t="str">
        <f t="shared" si="35"/>
        <v xml:space="preserve"> FAIL: 0, ABSENT: 7</v>
      </c>
      <c r="U211" s="133" t="str">
        <f t="shared" si="36"/>
        <v xml:space="preserve">Tarjuma,  Islamic Study/Ethics, English, Economics, Physics, Statistics, Computer, </v>
      </c>
      <c r="V211" s="39"/>
    </row>
    <row r="212" spans="1:24" ht="15.75" customHeight="1" thickBot="1">
      <c r="A212" s="58">
        <v>206</v>
      </c>
      <c r="B212" s="174">
        <v>577</v>
      </c>
      <c r="C212" s="175" t="s">
        <v>1242</v>
      </c>
      <c r="D212" s="175" t="s">
        <v>1070</v>
      </c>
      <c r="E212" s="176" t="s">
        <v>865</v>
      </c>
      <c r="F212" s="157">
        <v>35</v>
      </c>
      <c r="G212" s="168" t="s">
        <v>865</v>
      </c>
      <c r="H212" s="168" t="s">
        <v>865</v>
      </c>
      <c r="I212" s="196" t="s">
        <v>865</v>
      </c>
      <c r="J212" s="197"/>
      <c r="K212" s="189" t="s">
        <v>865</v>
      </c>
      <c r="L212" s="206"/>
      <c r="M212" s="184">
        <v>15</v>
      </c>
      <c r="N212" s="26">
        <f t="shared" si="29"/>
        <v>7</v>
      </c>
      <c r="O212" s="27">
        <f t="shared" si="30"/>
        <v>560</v>
      </c>
      <c r="P212" s="27">
        <f t="shared" si="31"/>
        <v>50</v>
      </c>
      <c r="Q212" s="28">
        <f t="shared" si="32"/>
        <v>8.9285714285714288</v>
      </c>
      <c r="R212" s="33" t="str">
        <f t="shared" si="33"/>
        <v>FAIL</v>
      </c>
      <c r="S212" s="29">
        <f t="shared" si="34"/>
        <v>500</v>
      </c>
      <c r="T212" s="29" t="str">
        <f t="shared" si="35"/>
        <v xml:space="preserve"> FAIL: 1, ABSENT: 5</v>
      </c>
      <c r="U212" s="133" t="str">
        <f t="shared" si="36"/>
        <v xml:space="preserve">Tarjuma,  Islamic Study/Ethics, English, Math, Physics, Statistics, Computer, </v>
      </c>
      <c r="V212" s="39"/>
    </row>
    <row r="213" spans="1:24" ht="15.75" customHeight="1" thickBot="1">
      <c r="A213" s="58">
        <v>207</v>
      </c>
      <c r="B213" s="177">
        <v>578</v>
      </c>
      <c r="C213" s="178" t="s">
        <v>1243</v>
      </c>
      <c r="D213" s="178" t="s">
        <v>1070</v>
      </c>
      <c r="E213" s="179">
        <v>39</v>
      </c>
      <c r="F213" s="157">
        <v>40</v>
      </c>
      <c r="G213" s="169" t="s">
        <v>865</v>
      </c>
      <c r="H213" s="169">
        <v>63</v>
      </c>
      <c r="I213" s="195">
        <v>40</v>
      </c>
      <c r="J213" s="200"/>
      <c r="K213" s="189" t="s">
        <v>865</v>
      </c>
      <c r="L213" s="206"/>
      <c r="M213" s="158">
        <v>16</v>
      </c>
      <c r="N213" s="26">
        <f t="shared" si="29"/>
        <v>7</v>
      </c>
      <c r="O213" s="27">
        <f t="shared" si="30"/>
        <v>560</v>
      </c>
      <c r="P213" s="27">
        <f t="shared" si="31"/>
        <v>198</v>
      </c>
      <c r="Q213" s="28">
        <f t="shared" si="32"/>
        <v>35.357142857142861</v>
      </c>
      <c r="R213" s="33" t="str">
        <f t="shared" si="33"/>
        <v>FAIL</v>
      </c>
      <c r="S213" s="29">
        <f t="shared" si="34"/>
        <v>300</v>
      </c>
      <c r="T213" s="29" t="str">
        <f t="shared" si="35"/>
        <v xml:space="preserve"> FAIL: 1, ABSENT: 2</v>
      </c>
      <c r="U213" s="133" t="str">
        <f t="shared" si="36"/>
        <v xml:space="preserve">Tarjuma, Math, Physics, Statistics, Computer, </v>
      </c>
      <c r="V213" s="39"/>
    </row>
    <row r="214" spans="1:24" ht="15.75" customHeight="1" thickBot="1">
      <c r="A214" s="58">
        <v>208</v>
      </c>
      <c r="B214" s="174">
        <v>579</v>
      </c>
      <c r="C214" s="175" t="s">
        <v>503</v>
      </c>
      <c r="D214" s="175" t="s">
        <v>1070</v>
      </c>
      <c r="E214" s="176">
        <v>42</v>
      </c>
      <c r="F214" s="186">
        <v>37</v>
      </c>
      <c r="G214" s="168">
        <v>80</v>
      </c>
      <c r="H214" s="168">
        <v>63</v>
      </c>
      <c r="I214" s="196">
        <v>32</v>
      </c>
      <c r="J214" s="196">
        <v>70</v>
      </c>
      <c r="K214" s="207"/>
      <c r="L214" s="206"/>
      <c r="M214" s="158">
        <v>53</v>
      </c>
      <c r="N214" s="26">
        <f t="shared" si="29"/>
        <v>7</v>
      </c>
      <c r="O214" s="27">
        <f t="shared" si="30"/>
        <v>575</v>
      </c>
      <c r="P214" s="27">
        <f t="shared" si="31"/>
        <v>377</v>
      </c>
      <c r="Q214" s="28">
        <f t="shared" si="32"/>
        <v>65.565217391304344</v>
      </c>
      <c r="R214" s="33" t="str">
        <f t="shared" si="33"/>
        <v>PASS</v>
      </c>
      <c r="S214" s="29">
        <f t="shared" si="34"/>
        <v>100</v>
      </c>
      <c r="T214" s="29" t="str">
        <f t="shared" si="35"/>
        <v xml:space="preserve"> FAIL: 1, ABSENT: 0</v>
      </c>
      <c r="U214" s="133" t="str">
        <f t="shared" si="36"/>
        <v xml:space="preserve">English, </v>
      </c>
      <c r="V214" s="39"/>
    </row>
    <row r="215" spans="1:24" ht="15.75" customHeight="1" thickBot="1">
      <c r="A215" s="58">
        <v>209</v>
      </c>
      <c r="B215" s="177">
        <v>580</v>
      </c>
      <c r="C215" s="178" t="s">
        <v>1244</v>
      </c>
      <c r="D215" s="178" t="s">
        <v>1070</v>
      </c>
      <c r="E215" s="179">
        <v>47</v>
      </c>
      <c r="F215" s="186">
        <v>43</v>
      </c>
      <c r="G215" s="169">
        <v>61</v>
      </c>
      <c r="H215" s="169">
        <v>78</v>
      </c>
      <c r="I215" s="195">
        <v>40</v>
      </c>
      <c r="J215" s="195">
        <v>70</v>
      </c>
      <c r="K215" s="207"/>
      <c r="L215" s="158">
        <v>37</v>
      </c>
      <c r="M215" s="206"/>
      <c r="N215" s="26">
        <f t="shared" si="29"/>
        <v>7</v>
      </c>
      <c r="O215" s="27">
        <f t="shared" si="30"/>
        <v>585</v>
      </c>
      <c r="P215" s="27">
        <f t="shared" si="31"/>
        <v>376</v>
      </c>
      <c r="Q215" s="28">
        <f t="shared" si="32"/>
        <v>64.273504273504273</v>
      </c>
      <c r="R215" s="33" t="str">
        <f t="shared" si="33"/>
        <v>PASS</v>
      </c>
      <c r="S215" s="29">
        <f t="shared" si="34"/>
        <v>0</v>
      </c>
      <c r="T215" s="29" t="str">
        <f t="shared" si="35"/>
        <v>PASS</v>
      </c>
      <c r="U215" s="133" t="str">
        <f t="shared" si="36"/>
        <v/>
      </c>
      <c r="V215" s="39"/>
    </row>
    <row r="216" spans="1:24" ht="15.75" customHeight="1" thickBot="1">
      <c r="A216" s="58">
        <v>210</v>
      </c>
      <c r="B216" s="174">
        <v>581</v>
      </c>
      <c r="C216" s="175" t="s">
        <v>1245</v>
      </c>
      <c r="D216" s="175" t="s">
        <v>1070</v>
      </c>
      <c r="E216" s="176">
        <v>43</v>
      </c>
      <c r="F216" s="157">
        <v>31</v>
      </c>
      <c r="G216" s="168">
        <v>27</v>
      </c>
      <c r="H216" s="168">
        <v>76</v>
      </c>
      <c r="I216" s="196">
        <v>20</v>
      </c>
      <c r="J216" s="197"/>
      <c r="K216" s="189" t="s">
        <v>865</v>
      </c>
      <c r="L216" s="206"/>
      <c r="M216" s="158">
        <v>16</v>
      </c>
      <c r="N216" s="26">
        <f t="shared" si="29"/>
        <v>7</v>
      </c>
      <c r="O216" s="27">
        <f t="shared" si="30"/>
        <v>560</v>
      </c>
      <c r="P216" s="27">
        <f t="shared" si="31"/>
        <v>213</v>
      </c>
      <c r="Q216" s="28">
        <f t="shared" si="32"/>
        <v>38.035714285714285</v>
      </c>
      <c r="R216" s="33" t="str">
        <f t="shared" si="33"/>
        <v>FAIL</v>
      </c>
      <c r="S216" s="29">
        <f t="shared" si="34"/>
        <v>400</v>
      </c>
      <c r="T216" s="29" t="str">
        <f t="shared" si="35"/>
        <v xml:space="preserve"> FAIL: 3, ABSENT: 1</v>
      </c>
      <c r="U216" s="133" t="str">
        <f t="shared" si="36"/>
        <v xml:space="preserve">English, Math, Physics, Statistics, Computer, </v>
      </c>
      <c r="V216" s="39"/>
    </row>
    <row r="217" spans="1:24" ht="15.75" customHeight="1" thickBot="1">
      <c r="A217" s="58">
        <v>211</v>
      </c>
      <c r="B217" s="177">
        <v>583</v>
      </c>
      <c r="C217" s="178" t="s">
        <v>1246</v>
      </c>
      <c r="D217" s="178" t="s">
        <v>1070</v>
      </c>
      <c r="E217" s="179">
        <v>48</v>
      </c>
      <c r="F217" s="157">
        <v>41</v>
      </c>
      <c r="G217" s="169">
        <v>65</v>
      </c>
      <c r="H217" s="169">
        <v>87</v>
      </c>
      <c r="I217" s="195" t="s">
        <v>865</v>
      </c>
      <c r="J217" s="200"/>
      <c r="K217" s="189">
        <v>53</v>
      </c>
      <c r="L217" s="206"/>
      <c r="M217" s="158">
        <v>41</v>
      </c>
      <c r="N217" s="26">
        <f t="shared" ref="N217:N278" si="37">COUNTA(E217:M217)</f>
        <v>7</v>
      </c>
      <c r="O217" s="27">
        <f t="shared" ref="O217:O278" si="38">SUMPRODUCT($E$6:$M$6*(LEN(E217:M217)&gt;0))</f>
        <v>560</v>
      </c>
      <c r="P217" s="27">
        <f t="shared" ref="P217:P278" si="39">SUM(E217:M217)</f>
        <v>335</v>
      </c>
      <c r="Q217" s="28">
        <f t="shared" ref="Q217:Q278" si="40">P217/O217*100</f>
        <v>59.821428571428569</v>
      </c>
      <c r="R217" s="33" t="str">
        <f t="shared" si="33"/>
        <v>PASS</v>
      </c>
      <c r="S217" s="29">
        <f t="shared" si="34"/>
        <v>100</v>
      </c>
      <c r="T217" s="29" t="str">
        <f t="shared" si="35"/>
        <v xml:space="preserve"> FAIL: 0, ABSENT: 1</v>
      </c>
      <c r="U217" s="133" t="str">
        <f t="shared" si="36"/>
        <v xml:space="preserve">English, </v>
      </c>
      <c r="V217" s="39"/>
    </row>
    <row r="218" spans="1:24" ht="15.75" customHeight="1" thickBot="1">
      <c r="A218" s="58">
        <v>212</v>
      </c>
      <c r="B218" s="174">
        <v>584</v>
      </c>
      <c r="C218" s="175" t="s">
        <v>982</v>
      </c>
      <c r="D218" s="175" t="s">
        <v>1070</v>
      </c>
      <c r="E218" s="176">
        <v>35</v>
      </c>
      <c r="F218" s="186" t="s">
        <v>865</v>
      </c>
      <c r="G218" s="168" t="s">
        <v>865</v>
      </c>
      <c r="H218" s="168">
        <v>52</v>
      </c>
      <c r="I218" s="196" t="s">
        <v>865</v>
      </c>
      <c r="J218" s="197"/>
      <c r="K218" s="189" t="s">
        <v>865</v>
      </c>
      <c r="L218" s="206"/>
      <c r="M218" s="157" t="s">
        <v>865</v>
      </c>
      <c r="N218" s="26">
        <f t="shared" si="37"/>
        <v>7</v>
      </c>
      <c r="O218" s="27">
        <f t="shared" si="38"/>
        <v>560</v>
      </c>
      <c r="P218" s="27">
        <f t="shared" si="39"/>
        <v>87</v>
      </c>
      <c r="Q218" s="28">
        <f t="shared" si="40"/>
        <v>15.535714285714286</v>
      </c>
      <c r="R218" s="33" t="str">
        <f t="shared" si="33"/>
        <v>FAIL</v>
      </c>
      <c r="S218" s="29">
        <f t="shared" si="34"/>
        <v>500</v>
      </c>
      <c r="T218" s="29" t="str">
        <f t="shared" si="35"/>
        <v xml:space="preserve"> FAIL: 0, ABSENT: 5</v>
      </c>
      <c r="U218" s="133" t="str">
        <f t="shared" si="36"/>
        <v xml:space="preserve">Tarjuma, English, Math, Physics, Statistics, Computer, </v>
      </c>
      <c r="V218" s="39"/>
    </row>
    <row r="219" spans="1:24" ht="15.75" customHeight="1" thickBot="1">
      <c r="A219" s="58">
        <v>213</v>
      </c>
      <c r="B219" s="177">
        <v>585</v>
      </c>
      <c r="C219" s="178" t="s">
        <v>1247</v>
      </c>
      <c r="D219" s="178" t="s">
        <v>1070</v>
      </c>
      <c r="E219" s="179" t="s">
        <v>865</v>
      </c>
      <c r="F219" s="157" t="s">
        <v>865</v>
      </c>
      <c r="G219" s="169" t="s">
        <v>865</v>
      </c>
      <c r="H219" s="169" t="s">
        <v>865</v>
      </c>
      <c r="I219" s="195" t="s">
        <v>865</v>
      </c>
      <c r="J219" s="200"/>
      <c r="K219" s="207"/>
      <c r="L219" s="206" t="s">
        <v>865</v>
      </c>
      <c r="M219" s="157" t="s">
        <v>865</v>
      </c>
      <c r="N219" s="26">
        <f t="shared" si="37"/>
        <v>7</v>
      </c>
      <c r="O219" s="27">
        <f t="shared" si="38"/>
        <v>560</v>
      </c>
      <c r="P219" s="27">
        <f t="shared" si="39"/>
        <v>0</v>
      </c>
      <c r="Q219" s="28">
        <f t="shared" si="40"/>
        <v>0</v>
      </c>
      <c r="R219" s="33" t="str">
        <f t="shared" si="33"/>
        <v>ABSENT</v>
      </c>
      <c r="S219" s="29">
        <f t="shared" si="34"/>
        <v>600</v>
      </c>
      <c r="T219" s="29" t="str">
        <f t="shared" si="35"/>
        <v xml:space="preserve"> FAIL: 0, ABSENT: 7</v>
      </c>
      <c r="U219" s="133" t="str">
        <f t="shared" si="36"/>
        <v xml:space="preserve">Tarjuma,  Islamic Study/Ethics, English, Economics, Physics, Statistics, Computer, </v>
      </c>
      <c r="V219" s="39"/>
    </row>
    <row r="220" spans="1:24" s="104" customFormat="1" ht="15.75" customHeight="1" thickBot="1">
      <c r="A220" s="58">
        <v>214</v>
      </c>
      <c r="B220" s="174">
        <v>587</v>
      </c>
      <c r="C220" s="175" t="s">
        <v>1248</v>
      </c>
      <c r="D220" s="175" t="s">
        <v>1070</v>
      </c>
      <c r="E220" s="176" t="s">
        <v>865</v>
      </c>
      <c r="F220" s="157" t="s">
        <v>865</v>
      </c>
      <c r="G220" s="168" t="s">
        <v>865</v>
      </c>
      <c r="H220" s="168" t="s">
        <v>865</v>
      </c>
      <c r="I220" s="196" t="s">
        <v>865</v>
      </c>
      <c r="J220" s="196" t="s">
        <v>865</v>
      </c>
      <c r="K220" s="207"/>
      <c r="L220" s="206"/>
      <c r="M220" s="157" t="s">
        <v>865</v>
      </c>
      <c r="N220" s="26">
        <f t="shared" si="37"/>
        <v>7</v>
      </c>
      <c r="O220" s="27">
        <f t="shared" si="38"/>
        <v>575</v>
      </c>
      <c r="P220" s="27">
        <f t="shared" si="39"/>
        <v>0</v>
      </c>
      <c r="Q220" s="28">
        <f t="shared" si="40"/>
        <v>0</v>
      </c>
      <c r="R220" s="33" t="str">
        <f t="shared" si="33"/>
        <v>ABSENT</v>
      </c>
      <c r="S220" s="29">
        <f t="shared" si="34"/>
        <v>600</v>
      </c>
      <c r="T220" s="29" t="str">
        <f t="shared" si="35"/>
        <v xml:space="preserve"> FAIL: 0, ABSENT: 7</v>
      </c>
      <c r="U220" s="133" t="str">
        <f t="shared" si="36"/>
        <v xml:space="preserve">Tarjuma,  Islamic Study/Ethics, English, Urdu, Physics, Statistics, Computer, </v>
      </c>
      <c r="V220" s="39"/>
      <c r="W220"/>
      <c r="X220" s="113"/>
    </row>
    <row r="221" spans="1:24" ht="15.75" customHeight="1" thickBot="1">
      <c r="A221" s="58">
        <v>215</v>
      </c>
      <c r="B221" s="177">
        <v>588</v>
      </c>
      <c r="C221" s="178" t="s">
        <v>1249</v>
      </c>
      <c r="D221" s="178" t="s">
        <v>1070</v>
      </c>
      <c r="E221" s="179">
        <v>47</v>
      </c>
      <c r="F221" s="157">
        <v>47</v>
      </c>
      <c r="G221" s="169">
        <v>76</v>
      </c>
      <c r="H221" s="169">
        <v>73</v>
      </c>
      <c r="I221" s="195">
        <v>81</v>
      </c>
      <c r="J221" s="200"/>
      <c r="K221" s="189">
        <v>58</v>
      </c>
      <c r="L221" s="206"/>
      <c r="M221" s="158">
        <v>53</v>
      </c>
      <c r="N221" s="26">
        <f t="shared" si="37"/>
        <v>7</v>
      </c>
      <c r="O221" s="27">
        <f t="shared" si="38"/>
        <v>560</v>
      </c>
      <c r="P221" s="27">
        <f t="shared" si="39"/>
        <v>435</v>
      </c>
      <c r="Q221" s="28">
        <f t="shared" si="40"/>
        <v>77.678571428571431</v>
      </c>
      <c r="R221" s="33" t="str">
        <f t="shared" si="33"/>
        <v>PASS</v>
      </c>
      <c r="S221" s="29">
        <f t="shared" si="34"/>
        <v>0</v>
      </c>
      <c r="T221" s="29" t="str">
        <f t="shared" si="35"/>
        <v>PASS</v>
      </c>
      <c r="U221" s="133" t="str">
        <f t="shared" si="36"/>
        <v/>
      </c>
      <c r="V221" s="39"/>
    </row>
    <row r="222" spans="1:24" ht="15.75" customHeight="1" thickBot="1">
      <c r="A222" s="58">
        <v>216</v>
      </c>
      <c r="B222" s="174">
        <v>589</v>
      </c>
      <c r="C222" s="175" t="s">
        <v>1276</v>
      </c>
      <c r="D222" s="185"/>
      <c r="E222" s="166" t="s">
        <v>865</v>
      </c>
      <c r="F222" s="157" t="s">
        <v>865</v>
      </c>
      <c r="G222" s="185" t="s">
        <v>865</v>
      </c>
      <c r="H222" s="168" t="s">
        <v>865</v>
      </c>
      <c r="I222" s="197"/>
      <c r="J222" s="197"/>
      <c r="K222" s="209" t="s">
        <v>865</v>
      </c>
      <c r="L222" s="185"/>
      <c r="M222" s="166" t="s">
        <v>865</v>
      </c>
      <c r="N222" s="26">
        <f t="shared" si="37"/>
        <v>6</v>
      </c>
      <c r="O222" s="27">
        <f t="shared" si="38"/>
        <v>460</v>
      </c>
      <c r="P222" s="27">
        <f t="shared" si="39"/>
        <v>0</v>
      </c>
      <c r="Q222" s="28">
        <f t="shared" si="40"/>
        <v>0</v>
      </c>
      <c r="R222" s="33" t="str">
        <f t="shared" si="33"/>
        <v>ABSENT</v>
      </c>
      <c r="S222" s="29">
        <f t="shared" si="34"/>
        <v>500</v>
      </c>
      <c r="T222" s="29" t="str">
        <f t="shared" si="35"/>
        <v xml:space="preserve"> FAIL: 0, ABSENT: 6</v>
      </c>
      <c r="U222" s="133" t="str">
        <f t="shared" si="36"/>
        <v xml:space="preserve">Tarjuma,  Islamic Study/Ethics, Math, Physics, Statistics, Computer, </v>
      </c>
      <c r="V222" s="39"/>
    </row>
    <row r="223" spans="1:24" ht="15.75" customHeight="1" thickBot="1">
      <c r="A223" s="58">
        <v>217</v>
      </c>
      <c r="B223" s="177">
        <v>590</v>
      </c>
      <c r="C223" s="178" t="s">
        <v>1277</v>
      </c>
      <c r="D223" s="178" t="s">
        <v>1070</v>
      </c>
      <c r="E223" s="179">
        <v>35</v>
      </c>
      <c r="F223" s="157" t="s">
        <v>865</v>
      </c>
      <c r="G223" s="169">
        <v>26</v>
      </c>
      <c r="H223" s="169">
        <v>30</v>
      </c>
      <c r="I223" s="195" t="s">
        <v>865</v>
      </c>
      <c r="J223" s="200"/>
      <c r="K223" s="189" t="s">
        <v>865</v>
      </c>
      <c r="L223" s="206"/>
      <c r="M223" s="158">
        <v>17</v>
      </c>
      <c r="N223" s="26">
        <f t="shared" si="37"/>
        <v>7</v>
      </c>
      <c r="O223" s="27">
        <f t="shared" si="38"/>
        <v>560</v>
      </c>
      <c r="P223" s="27">
        <f t="shared" si="39"/>
        <v>108</v>
      </c>
      <c r="Q223" s="28">
        <f t="shared" si="40"/>
        <v>19.285714285714288</v>
      </c>
      <c r="R223" s="33" t="str">
        <f t="shared" si="33"/>
        <v>FAIL</v>
      </c>
      <c r="S223" s="29">
        <f t="shared" si="34"/>
        <v>600</v>
      </c>
      <c r="T223" s="29" t="str">
        <f t="shared" si="35"/>
        <v xml:space="preserve"> FAIL: 3, ABSENT: 3</v>
      </c>
      <c r="U223" s="133" t="str">
        <f t="shared" si="36"/>
        <v xml:space="preserve">English, Math, Physics, Statistics, Computer, </v>
      </c>
      <c r="V223" s="39"/>
    </row>
    <row r="224" spans="1:24" ht="15.75" customHeight="1" thickBot="1">
      <c r="A224" s="58">
        <v>218</v>
      </c>
      <c r="B224" s="174">
        <v>591</v>
      </c>
      <c r="C224" s="175" t="s">
        <v>1278</v>
      </c>
      <c r="D224" s="175" t="s">
        <v>1070</v>
      </c>
      <c r="E224" s="176">
        <v>39</v>
      </c>
      <c r="F224" s="157">
        <v>44</v>
      </c>
      <c r="G224" s="168">
        <v>64</v>
      </c>
      <c r="H224" s="168">
        <v>83</v>
      </c>
      <c r="I224" s="196">
        <v>48</v>
      </c>
      <c r="J224" s="197"/>
      <c r="K224" s="189">
        <v>43</v>
      </c>
      <c r="L224" s="206"/>
      <c r="M224" s="158">
        <v>50</v>
      </c>
      <c r="N224" s="26">
        <f t="shared" si="37"/>
        <v>7</v>
      </c>
      <c r="O224" s="27">
        <f t="shared" si="38"/>
        <v>560</v>
      </c>
      <c r="P224" s="27">
        <f t="shared" si="39"/>
        <v>371</v>
      </c>
      <c r="Q224" s="28">
        <f t="shared" si="40"/>
        <v>66.25</v>
      </c>
      <c r="R224" s="33" t="str">
        <f t="shared" si="33"/>
        <v>PASS</v>
      </c>
      <c r="S224" s="29">
        <f t="shared" si="34"/>
        <v>0</v>
      </c>
      <c r="T224" s="29" t="str">
        <f t="shared" si="35"/>
        <v>PASS</v>
      </c>
      <c r="U224" s="133" t="str">
        <f t="shared" si="36"/>
        <v/>
      </c>
      <c r="V224" s="39"/>
    </row>
    <row r="225" spans="1:24" ht="15.75" customHeight="1" thickBot="1">
      <c r="A225" s="58">
        <v>219</v>
      </c>
      <c r="B225" s="177">
        <v>592</v>
      </c>
      <c r="C225" s="178" t="s">
        <v>1279</v>
      </c>
      <c r="D225" s="178" t="s">
        <v>1070</v>
      </c>
      <c r="E225" s="179">
        <v>40</v>
      </c>
      <c r="F225" s="157">
        <v>30</v>
      </c>
      <c r="G225" s="169">
        <v>52</v>
      </c>
      <c r="H225" s="169">
        <v>55</v>
      </c>
      <c r="I225" s="195">
        <v>10</v>
      </c>
      <c r="J225" s="200"/>
      <c r="K225" s="189">
        <v>14</v>
      </c>
      <c r="L225" s="206"/>
      <c r="M225" s="158">
        <v>35</v>
      </c>
      <c r="N225" s="26">
        <f t="shared" si="37"/>
        <v>7</v>
      </c>
      <c r="O225" s="27">
        <f t="shared" si="38"/>
        <v>560</v>
      </c>
      <c r="P225" s="27">
        <f t="shared" si="39"/>
        <v>236</v>
      </c>
      <c r="Q225" s="28">
        <f t="shared" si="40"/>
        <v>42.142857142857146</v>
      </c>
      <c r="R225" s="33" t="str">
        <f t="shared" si="33"/>
        <v>FAIL</v>
      </c>
      <c r="S225" s="29">
        <f t="shared" si="34"/>
        <v>200</v>
      </c>
      <c r="T225" s="29" t="str">
        <f t="shared" si="35"/>
        <v xml:space="preserve"> FAIL: 2, ABSENT: 0</v>
      </c>
      <c r="U225" s="133" t="str">
        <f t="shared" si="36"/>
        <v xml:space="preserve">English, Math, </v>
      </c>
      <c r="V225" s="39"/>
    </row>
    <row r="226" spans="1:24" ht="15.75" customHeight="1" thickBot="1">
      <c r="A226" s="58">
        <v>220</v>
      </c>
      <c r="B226" s="174">
        <v>593</v>
      </c>
      <c r="C226" s="175" t="s">
        <v>1280</v>
      </c>
      <c r="D226" s="175" t="s">
        <v>1070</v>
      </c>
      <c r="E226" s="176">
        <v>49</v>
      </c>
      <c r="F226" s="157">
        <v>42</v>
      </c>
      <c r="G226" s="168">
        <v>85</v>
      </c>
      <c r="H226" s="168">
        <v>70</v>
      </c>
      <c r="I226" s="196">
        <v>92</v>
      </c>
      <c r="J226" s="197"/>
      <c r="K226" s="207"/>
      <c r="L226" s="158">
        <v>78</v>
      </c>
      <c r="M226" s="158">
        <v>62</v>
      </c>
      <c r="N226" s="26">
        <f t="shared" si="37"/>
        <v>7</v>
      </c>
      <c r="O226" s="27">
        <f t="shared" si="38"/>
        <v>560</v>
      </c>
      <c r="P226" s="27">
        <f t="shared" si="39"/>
        <v>478</v>
      </c>
      <c r="Q226" s="28">
        <f t="shared" si="40"/>
        <v>85.357142857142847</v>
      </c>
      <c r="R226" s="33" t="str">
        <f t="shared" si="33"/>
        <v>PASS</v>
      </c>
      <c r="S226" s="29">
        <f t="shared" si="34"/>
        <v>0</v>
      </c>
      <c r="T226" s="29" t="str">
        <f t="shared" si="35"/>
        <v>PASS</v>
      </c>
      <c r="U226" s="133" t="str">
        <f t="shared" si="36"/>
        <v/>
      </c>
      <c r="V226" s="39"/>
    </row>
    <row r="227" spans="1:24" s="116" customFormat="1" ht="15.75" customHeight="1" thickBot="1">
      <c r="A227" s="58">
        <v>221</v>
      </c>
      <c r="B227" s="177">
        <v>594</v>
      </c>
      <c r="C227" s="178" t="s">
        <v>1281</v>
      </c>
      <c r="D227" s="178" t="s">
        <v>1070</v>
      </c>
      <c r="E227" s="179">
        <v>47</v>
      </c>
      <c r="F227" s="157">
        <v>44</v>
      </c>
      <c r="G227" s="169">
        <v>51</v>
      </c>
      <c r="H227" s="169">
        <v>75</v>
      </c>
      <c r="I227" s="195">
        <v>69</v>
      </c>
      <c r="J227" s="200"/>
      <c r="K227" s="189">
        <v>24</v>
      </c>
      <c r="L227" s="206"/>
      <c r="M227" s="158">
        <v>38</v>
      </c>
      <c r="N227" s="26">
        <f t="shared" si="37"/>
        <v>7</v>
      </c>
      <c r="O227" s="27">
        <f t="shared" si="38"/>
        <v>560</v>
      </c>
      <c r="P227" s="27">
        <f t="shared" si="39"/>
        <v>348</v>
      </c>
      <c r="Q227" s="28">
        <f t="shared" si="40"/>
        <v>62.142857142857146</v>
      </c>
      <c r="R227" s="33" t="str">
        <f t="shared" si="33"/>
        <v>PASS</v>
      </c>
      <c r="S227" s="29">
        <f t="shared" si="34"/>
        <v>100</v>
      </c>
      <c r="T227" s="29" t="str">
        <f t="shared" si="35"/>
        <v xml:space="preserve"> FAIL: 1, ABSENT: 0</v>
      </c>
      <c r="U227" s="133" t="str">
        <f t="shared" si="36"/>
        <v xml:space="preserve">Math, </v>
      </c>
      <c r="V227" s="39"/>
      <c r="W227"/>
      <c r="X227" s="113"/>
    </row>
    <row r="228" spans="1:24" ht="15" customHeight="1" thickBot="1">
      <c r="A228" s="58">
        <v>222</v>
      </c>
      <c r="B228" s="174">
        <v>595</v>
      </c>
      <c r="C228" s="175" t="s">
        <v>1282</v>
      </c>
      <c r="D228" s="175" t="s">
        <v>1070</v>
      </c>
      <c r="E228" s="176">
        <v>47</v>
      </c>
      <c r="F228" s="157">
        <v>46</v>
      </c>
      <c r="G228" s="168">
        <v>63</v>
      </c>
      <c r="H228" s="168">
        <v>57</v>
      </c>
      <c r="I228" s="196" t="s">
        <v>865</v>
      </c>
      <c r="J228" s="196">
        <v>49</v>
      </c>
      <c r="K228" s="207"/>
      <c r="L228" s="206"/>
      <c r="M228" s="158">
        <v>48</v>
      </c>
      <c r="N228" s="26">
        <f t="shared" si="37"/>
        <v>7</v>
      </c>
      <c r="O228" s="27">
        <f t="shared" si="38"/>
        <v>575</v>
      </c>
      <c r="P228" s="27">
        <f t="shared" si="39"/>
        <v>310</v>
      </c>
      <c r="Q228" s="28">
        <f t="shared" si="40"/>
        <v>53.913043478260867</v>
      </c>
      <c r="R228" s="33" t="str">
        <f t="shared" si="33"/>
        <v>PASS</v>
      </c>
      <c r="S228" s="29">
        <f t="shared" si="34"/>
        <v>100</v>
      </c>
      <c r="T228" s="29" t="str">
        <f t="shared" si="35"/>
        <v xml:space="preserve"> FAIL: 0, ABSENT: 1</v>
      </c>
      <c r="U228" s="133" t="str">
        <f t="shared" si="36"/>
        <v xml:space="preserve">English, </v>
      </c>
      <c r="V228" s="39"/>
    </row>
    <row r="229" spans="1:24" ht="15.75" customHeight="1" thickBot="1">
      <c r="A229" s="58">
        <v>223</v>
      </c>
      <c r="B229" s="177">
        <v>596</v>
      </c>
      <c r="C229" s="178" t="s">
        <v>1283</v>
      </c>
      <c r="D229" s="178" t="s">
        <v>1070</v>
      </c>
      <c r="E229" s="179">
        <v>39</v>
      </c>
      <c r="F229" s="157">
        <v>41</v>
      </c>
      <c r="G229" s="169">
        <v>48</v>
      </c>
      <c r="H229" s="169">
        <v>53</v>
      </c>
      <c r="I229" s="195">
        <v>10</v>
      </c>
      <c r="J229" s="200"/>
      <c r="K229" s="189" t="s">
        <v>865</v>
      </c>
      <c r="L229" s="206"/>
      <c r="M229" s="157" t="s">
        <v>865</v>
      </c>
      <c r="N229" s="26">
        <f t="shared" si="37"/>
        <v>7</v>
      </c>
      <c r="O229" s="27">
        <f t="shared" si="38"/>
        <v>560</v>
      </c>
      <c r="P229" s="27">
        <f t="shared" si="39"/>
        <v>191</v>
      </c>
      <c r="Q229" s="28">
        <f t="shared" si="40"/>
        <v>34.107142857142861</v>
      </c>
      <c r="R229" s="33" t="str">
        <f t="shared" si="33"/>
        <v>FAIL</v>
      </c>
      <c r="S229" s="29">
        <f t="shared" si="34"/>
        <v>300</v>
      </c>
      <c r="T229" s="29" t="str">
        <f t="shared" si="35"/>
        <v xml:space="preserve"> FAIL: 1, ABSENT: 2</v>
      </c>
      <c r="U229" s="133" t="str">
        <f t="shared" si="36"/>
        <v xml:space="preserve">English, Math, Physics, Statistics, Computer, </v>
      </c>
      <c r="V229" s="39"/>
    </row>
    <row r="230" spans="1:24" ht="15.75" customHeight="1" thickBot="1">
      <c r="A230" s="58">
        <v>224</v>
      </c>
      <c r="B230" s="174">
        <v>597</v>
      </c>
      <c r="C230" s="175" t="s">
        <v>1284</v>
      </c>
      <c r="D230" s="175" t="s">
        <v>1070</v>
      </c>
      <c r="E230" s="176">
        <v>46</v>
      </c>
      <c r="F230" s="157">
        <v>41</v>
      </c>
      <c r="G230" s="168">
        <v>40</v>
      </c>
      <c r="H230" s="168">
        <v>57</v>
      </c>
      <c r="I230" s="196">
        <v>14</v>
      </c>
      <c r="J230" s="196">
        <v>50</v>
      </c>
      <c r="K230" s="207"/>
      <c r="L230" s="206"/>
      <c r="M230" s="158">
        <v>36</v>
      </c>
      <c r="N230" s="26">
        <f t="shared" si="37"/>
        <v>7</v>
      </c>
      <c r="O230" s="27">
        <f t="shared" si="38"/>
        <v>575</v>
      </c>
      <c r="P230" s="27">
        <f t="shared" si="39"/>
        <v>284</v>
      </c>
      <c r="Q230" s="28">
        <f t="shared" si="40"/>
        <v>49.391304347826086</v>
      </c>
      <c r="R230" s="33" t="str">
        <f t="shared" si="33"/>
        <v>PASS</v>
      </c>
      <c r="S230" s="29">
        <f t="shared" si="34"/>
        <v>100</v>
      </c>
      <c r="T230" s="29" t="str">
        <f t="shared" si="35"/>
        <v xml:space="preserve"> FAIL: 1, ABSENT: 0</v>
      </c>
      <c r="U230" s="133" t="str">
        <f t="shared" si="36"/>
        <v xml:space="preserve">English, </v>
      </c>
      <c r="V230" s="39"/>
    </row>
    <row r="231" spans="1:24" ht="15.75" customHeight="1" thickBot="1">
      <c r="A231" s="58">
        <v>225</v>
      </c>
      <c r="B231" s="177">
        <v>598</v>
      </c>
      <c r="C231" s="178" t="s">
        <v>1285</v>
      </c>
      <c r="D231" s="178" t="s">
        <v>1070</v>
      </c>
      <c r="E231" s="179" t="s">
        <v>865</v>
      </c>
      <c r="F231" s="157" t="s">
        <v>865</v>
      </c>
      <c r="G231" s="169" t="s">
        <v>865</v>
      </c>
      <c r="H231" s="169" t="s">
        <v>865</v>
      </c>
      <c r="I231" s="195" t="s">
        <v>865</v>
      </c>
      <c r="J231" s="200"/>
      <c r="K231" s="189" t="s">
        <v>865</v>
      </c>
      <c r="L231" s="206"/>
      <c r="M231" s="157" t="s">
        <v>865</v>
      </c>
      <c r="N231" s="26">
        <f t="shared" si="37"/>
        <v>7</v>
      </c>
      <c r="O231" s="27">
        <f t="shared" si="38"/>
        <v>560</v>
      </c>
      <c r="P231" s="27">
        <f t="shared" si="39"/>
        <v>0</v>
      </c>
      <c r="Q231" s="28">
        <f t="shared" si="40"/>
        <v>0</v>
      </c>
      <c r="R231" s="33" t="str">
        <f t="shared" si="33"/>
        <v>ABSENT</v>
      </c>
      <c r="S231" s="29">
        <f t="shared" si="34"/>
        <v>600</v>
      </c>
      <c r="T231" s="29" t="str">
        <f t="shared" si="35"/>
        <v xml:space="preserve"> FAIL: 0, ABSENT: 7</v>
      </c>
      <c r="U231" s="133" t="str">
        <f t="shared" si="36"/>
        <v xml:space="preserve">Tarjuma,  Islamic Study/Ethics, English, Math, Physics, Statistics, Computer, </v>
      </c>
      <c r="V231" s="39"/>
    </row>
    <row r="232" spans="1:24" ht="21" customHeight="1" thickBot="1">
      <c r="A232" s="58">
        <v>226</v>
      </c>
      <c r="B232" s="174">
        <v>599</v>
      </c>
      <c r="C232" s="175" t="s">
        <v>1071</v>
      </c>
      <c r="D232" s="175" t="s">
        <v>1070</v>
      </c>
      <c r="E232" s="176">
        <v>39</v>
      </c>
      <c r="F232" s="157">
        <v>38</v>
      </c>
      <c r="G232" s="168" t="s">
        <v>865</v>
      </c>
      <c r="H232" s="168">
        <v>50</v>
      </c>
      <c r="I232" s="196">
        <v>28</v>
      </c>
      <c r="J232" s="197"/>
      <c r="K232" s="189">
        <v>12</v>
      </c>
      <c r="L232" s="206"/>
      <c r="M232" s="158">
        <v>14</v>
      </c>
      <c r="N232" s="26">
        <f t="shared" si="37"/>
        <v>7</v>
      </c>
      <c r="O232" s="27">
        <f t="shared" si="38"/>
        <v>560</v>
      </c>
      <c r="P232" s="27">
        <f t="shared" si="39"/>
        <v>181</v>
      </c>
      <c r="Q232" s="28">
        <f t="shared" si="40"/>
        <v>32.321428571428577</v>
      </c>
      <c r="R232" s="33" t="str">
        <f t="shared" si="33"/>
        <v>FAIL</v>
      </c>
      <c r="S232" s="29">
        <f t="shared" si="34"/>
        <v>400</v>
      </c>
      <c r="T232" s="29" t="str">
        <f t="shared" si="35"/>
        <v xml:space="preserve"> FAIL: 3, ABSENT: 1</v>
      </c>
      <c r="U232" s="133" t="str">
        <f t="shared" si="36"/>
        <v xml:space="preserve">Tarjuma, English, Math, Physics, Statistics, Computer, </v>
      </c>
      <c r="V232" s="39"/>
    </row>
    <row r="233" spans="1:24" ht="15.75" customHeight="1" thickBot="1">
      <c r="A233" s="58">
        <v>227</v>
      </c>
      <c r="B233" s="177">
        <v>600</v>
      </c>
      <c r="C233" s="178" t="s">
        <v>1286</v>
      </c>
      <c r="D233" s="178" t="s">
        <v>1070</v>
      </c>
      <c r="E233" s="179" t="s">
        <v>865</v>
      </c>
      <c r="F233" s="157">
        <v>45</v>
      </c>
      <c r="G233" s="169">
        <v>52</v>
      </c>
      <c r="H233" s="169">
        <v>76</v>
      </c>
      <c r="I233" s="195">
        <v>58</v>
      </c>
      <c r="J233" s="195">
        <v>45</v>
      </c>
      <c r="K233" s="207"/>
      <c r="L233" s="206"/>
      <c r="M233" s="158">
        <v>42</v>
      </c>
      <c r="N233" s="26">
        <f t="shared" si="37"/>
        <v>7</v>
      </c>
      <c r="O233" s="27">
        <f t="shared" si="38"/>
        <v>575</v>
      </c>
      <c r="P233" s="27">
        <f t="shared" si="39"/>
        <v>318</v>
      </c>
      <c r="Q233" s="28">
        <f t="shared" si="40"/>
        <v>55.304347826086953</v>
      </c>
      <c r="R233" s="33" t="str">
        <f t="shared" si="33"/>
        <v>PASS</v>
      </c>
      <c r="S233" s="29">
        <f t="shared" si="34"/>
        <v>0</v>
      </c>
      <c r="T233" s="29" t="str">
        <f t="shared" si="35"/>
        <v>PASS</v>
      </c>
      <c r="U233" s="133" t="str">
        <f t="shared" si="36"/>
        <v/>
      </c>
      <c r="V233" s="39"/>
    </row>
    <row r="234" spans="1:24" ht="15.75" customHeight="1" thickBot="1">
      <c r="A234" s="58">
        <v>228</v>
      </c>
      <c r="B234" s="174">
        <v>601</v>
      </c>
      <c r="C234" s="175" t="s">
        <v>1287</v>
      </c>
      <c r="D234" s="175" t="s">
        <v>1070</v>
      </c>
      <c r="E234" s="176" t="s">
        <v>865</v>
      </c>
      <c r="F234" s="157" t="s">
        <v>865</v>
      </c>
      <c r="G234" s="168" t="s">
        <v>865</v>
      </c>
      <c r="H234" s="168" t="s">
        <v>865</v>
      </c>
      <c r="I234" s="196" t="s">
        <v>865</v>
      </c>
      <c r="J234" s="197"/>
      <c r="K234" s="189" t="s">
        <v>865</v>
      </c>
      <c r="L234" s="206"/>
      <c r="M234" s="157" t="s">
        <v>865</v>
      </c>
      <c r="N234" s="26">
        <f t="shared" si="37"/>
        <v>7</v>
      </c>
      <c r="O234" s="27">
        <f t="shared" si="38"/>
        <v>560</v>
      </c>
      <c r="P234" s="27">
        <f t="shared" si="39"/>
        <v>0</v>
      </c>
      <c r="Q234" s="28">
        <f t="shared" si="40"/>
        <v>0</v>
      </c>
      <c r="R234" s="33" t="str">
        <f t="shared" si="33"/>
        <v>ABSENT</v>
      </c>
      <c r="S234" s="29">
        <f t="shared" si="34"/>
        <v>600</v>
      </c>
      <c r="T234" s="29" t="str">
        <f t="shared" si="35"/>
        <v xml:space="preserve"> FAIL: 0, ABSENT: 7</v>
      </c>
      <c r="U234" s="133" t="str">
        <f t="shared" si="36"/>
        <v xml:space="preserve">Tarjuma,  Islamic Study/Ethics, English, Math, Physics, Statistics, Computer, </v>
      </c>
      <c r="V234" s="39"/>
    </row>
    <row r="235" spans="1:24" ht="17.25" customHeight="1" thickBot="1">
      <c r="A235" s="58">
        <v>229</v>
      </c>
      <c r="B235" s="177">
        <v>602</v>
      </c>
      <c r="C235" s="178" t="s">
        <v>1288</v>
      </c>
      <c r="D235" s="178" t="s">
        <v>1070</v>
      </c>
      <c r="E235" s="179" t="s">
        <v>865</v>
      </c>
      <c r="F235" s="157" t="s">
        <v>865</v>
      </c>
      <c r="G235" s="169" t="s">
        <v>865</v>
      </c>
      <c r="H235" s="169" t="s">
        <v>865</v>
      </c>
      <c r="I235" s="195" t="s">
        <v>865</v>
      </c>
      <c r="J235" s="195" t="s">
        <v>865</v>
      </c>
      <c r="K235" s="207"/>
      <c r="L235" s="206"/>
      <c r="M235" s="157" t="s">
        <v>865</v>
      </c>
      <c r="N235" s="26">
        <f t="shared" si="37"/>
        <v>7</v>
      </c>
      <c r="O235" s="27">
        <f t="shared" si="38"/>
        <v>575</v>
      </c>
      <c r="P235" s="27">
        <f t="shared" si="39"/>
        <v>0</v>
      </c>
      <c r="Q235" s="28">
        <f t="shared" si="40"/>
        <v>0</v>
      </c>
      <c r="R235" s="33" t="str">
        <f t="shared" si="33"/>
        <v>ABSENT</v>
      </c>
      <c r="S235" s="29">
        <f t="shared" si="34"/>
        <v>600</v>
      </c>
      <c r="T235" s="29" t="str">
        <f t="shared" si="35"/>
        <v xml:space="preserve"> FAIL: 0, ABSENT: 7</v>
      </c>
      <c r="U235" s="133" t="str">
        <f t="shared" si="36"/>
        <v xml:space="preserve">Tarjuma,  Islamic Study/Ethics, English, Urdu, Physics, Statistics, Computer, </v>
      </c>
      <c r="V235" s="39"/>
    </row>
    <row r="236" spans="1:24" ht="15.75" customHeight="1" thickBot="1">
      <c r="A236" s="58">
        <v>230</v>
      </c>
      <c r="B236" s="174">
        <v>605</v>
      </c>
      <c r="C236" s="175" t="s">
        <v>1289</v>
      </c>
      <c r="D236" s="175" t="s">
        <v>1070</v>
      </c>
      <c r="E236" s="176">
        <v>40</v>
      </c>
      <c r="F236" s="157">
        <v>40</v>
      </c>
      <c r="G236" s="168">
        <v>67</v>
      </c>
      <c r="H236" s="168">
        <v>76</v>
      </c>
      <c r="I236" s="196">
        <v>60</v>
      </c>
      <c r="J236" s="197"/>
      <c r="K236" s="189">
        <v>55</v>
      </c>
      <c r="L236" s="206"/>
      <c r="M236" s="158">
        <v>50</v>
      </c>
      <c r="N236" s="26">
        <f t="shared" si="37"/>
        <v>7</v>
      </c>
      <c r="O236" s="27">
        <f t="shared" si="38"/>
        <v>560</v>
      </c>
      <c r="P236" s="27">
        <f t="shared" si="39"/>
        <v>388</v>
      </c>
      <c r="Q236" s="28">
        <f t="shared" si="40"/>
        <v>69.285714285714278</v>
      </c>
      <c r="R236" s="33" t="str">
        <f t="shared" si="33"/>
        <v>PASS</v>
      </c>
      <c r="S236" s="29">
        <f t="shared" si="34"/>
        <v>0</v>
      </c>
      <c r="T236" s="29" t="str">
        <f t="shared" si="35"/>
        <v>PASS</v>
      </c>
      <c r="U236" s="133" t="str">
        <f t="shared" si="36"/>
        <v/>
      </c>
      <c r="V236" s="39"/>
    </row>
    <row r="237" spans="1:24" ht="15.75" customHeight="1" thickBot="1">
      <c r="A237" s="58">
        <v>231</v>
      </c>
      <c r="B237" s="177">
        <v>606</v>
      </c>
      <c r="C237" s="178" t="s">
        <v>1290</v>
      </c>
      <c r="D237" s="178" t="s">
        <v>1070</v>
      </c>
      <c r="E237" s="179" t="s">
        <v>865</v>
      </c>
      <c r="F237" s="157" t="s">
        <v>865</v>
      </c>
      <c r="G237" s="169" t="s">
        <v>865</v>
      </c>
      <c r="H237" s="169" t="s">
        <v>865</v>
      </c>
      <c r="I237" s="195" t="s">
        <v>865</v>
      </c>
      <c r="J237" s="200"/>
      <c r="K237" s="189" t="s">
        <v>865</v>
      </c>
      <c r="L237" s="206"/>
      <c r="M237" s="157" t="s">
        <v>865</v>
      </c>
      <c r="N237" s="26">
        <f t="shared" si="37"/>
        <v>7</v>
      </c>
      <c r="O237" s="27">
        <f t="shared" si="38"/>
        <v>560</v>
      </c>
      <c r="P237" s="27">
        <f t="shared" si="39"/>
        <v>0</v>
      </c>
      <c r="Q237" s="28">
        <f t="shared" si="40"/>
        <v>0</v>
      </c>
      <c r="R237" s="33" t="str">
        <f t="shared" si="33"/>
        <v>ABSENT</v>
      </c>
      <c r="S237" s="29">
        <f t="shared" si="34"/>
        <v>600</v>
      </c>
      <c r="T237" s="29" t="str">
        <f t="shared" si="35"/>
        <v xml:space="preserve"> FAIL: 0, ABSENT: 7</v>
      </c>
      <c r="U237" s="133" t="str">
        <f t="shared" si="36"/>
        <v xml:space="preserve">Tarjuma,  Islamic Study/Ethics, English, Math, Physics, Statistics, Computer, </v>
      </c>
      <c r="V237" s="39"/>
    </row>
    <row r="238" spans="1:24" ht="15.75" customHeight="1" thickBot="1">
      <c r="A238" s="58">
        <v>232</v>
      </c>
      <c r="B238" s="174">
        <v>607</v>
      </c>
      <c r="C238" s="175" t="s">
        <v>1291</v>
      </c>
      <c r="D238" s="175" t="s">
        <v>1070</v>
      </c>
      <c r="E238" s="176">
        <v>44</v>
      </c>
      <c r="F238" s="157">
        <v>41</v>
      </c>
      <c r="G238" s="168">
        <v>61</v>
      </c>
      <c r="H238" s="168">
        <v>70</v>
      </c>
      <c r="I238" s="196">
        <v>71</v>
      </c>
      <c r="J238" s="197"/>
      <c r="K238" s="189">
        <v>23</v>
      </c>
      <c r="L238" s="206"/>
      <c r="M238" s="158">
        <v>36</v>
      </c>
      <c r="N238" s="26">
        <f t="shared" si="37"/>
        <v>7</v>
      </c>
      <c r="O238" s="27">
        <f t="shared" si="38"/>
        <v>560</v>
      </c>
      <c r="P238" s="27">
        <f t="shared" si="39"/>
        <v>346</v>
      </c>
      <c r="Q238" s="28">
        <f t="shared" si="40"/>
        <v>61.785714285714292</v>
      </c>
      <c r="R238" s="33" t="str">
        <f t="shared" si="33"/>
        <v>PASS</v>
      </c>
      <c r="S238" s="29">
        <f t="shared" si="34"/>
        <v>100</v>
      </c>
      <c r="T238" s="29" t="str">
        <f t="shared" si="35"/>
        <v xml:space="preserve"> FAIL: 1, ABSENT: 0</v>
      </c>
      <c r="U238" s="133" t="str">
        <f t="shared" si="36"/>
        <v xml:space="preserve">Math, </v>
      </c>
      <c r="V238" s="39"/>
    </row>
    <row r="239" spans="1:24" ht="15.75" customHeight="1" thickBot="1">
      <c r="A239" s="58">
        <v>233</v>
      </c>
      <c r="B239" s="177">
        <v>608</v>
      </c>
      <c r="C239" s="178" t="s">
        <v>1292</v>
      </c>
      <c r="D239" s="178" t="s">
        <v>1070</v>
      </c>
      <c r="E239" s="179" t="s">
        <v>865</v>
      </c>
      <c r="F239" s="157" t="s">
        <v>865</v>
      </c>
      <c r="G239" s="169" t="s">
        <v>865</v>
      </c>
      <c r="H239" s="169" t="s">
        <v>865</v>
      </c>
      <c r="I239" s="195" t="s">
        <v>865</v>
      </c>
      <c r="J239" s="195" t="s">
        <v>865</v>
      </c>
      <c r="K239" s="207"/>
      <c r="L239" s="206"/>
      <c r="M239" s="157" t="s">
        <v>865</v>
      </c>
      <c r="N239" s="26">
        <f t="shared" si="37"/>
        <v>7</v>
      </c>
      <c r="O239" s="27">
        <f t="shared" si="38"/>
        <v>575</v>
      </c>
      <c r="P239" s="27">
        <f t="shared" si="39"/>
        <v>0</v>
      </c>
      <c r="Q239" s="28">
        <f t="shared" si="40"/>
        <v>0</v>
      </c>
      <c r="R239" s="33" t="str">
        <f t="shared" si="33"/>
        <v>ABSENT</v>
      </c>
      <c r="S239" s="29">
        <f t="shared" si="34"/>
        <v>600</v>
      </c>
      <c r="T239" s="29" t="str">
        <f t="shared" si="35"/>
        <v xml:space="preserve"> FAIL: 0, ABSENT: 7</v>
      </c>
      <c r="U239" s="133" t="str">
        <f t="shared" si="36"/>
        <v xml:space="preserve">Tarjuma,  Islamic Study/Ethics, English, Urdu, Physics, Statistics, Computer, </v>
      </c>
      <c r="V239" s="39"/>
    </row>
    <row r="240" spans="1:24" ht="15.75" customHeight="1" thickBot="1">
      <c r="A240" s="58">
        <v>234</v>
      </c>
      <c r="B240" s="174">
        <v>609</v>
      </c>
      <c r="C240" s="175" t="s">
        <v>1293</v>
      </c>
      <c r="D240" s="175" t="s">
        <v>1070</v>
      </c>
      <c r="E240" s="176">
        <v>37</v>
      </c>
      <c r="F240" s="157">
        <v>30</v>
      </c>
      <c r="G240" s="168">
        <v>19</v>
      </c>
      <c r="H240" s="168">
        <v>43</v>
      </c>
      <c r="I240" s="196">
        <v>40</v>
      </c>
      <c r="J240" s="197"/>
      <c r="K240" s="189">
        <v>3</v>
      </c>
      <c r="L240" s="206"/>
      <c r="M240" s="158">
        <v>17</v>
      </c>
      <c r="N240" s="26">
        <f t="shared" si="37"/>
        <v>7</v>
      </c>
      <c r="O240" s="27">
        <f t="shared" si="38"/>
        <v>560</v>
      </c>
      <c r="P240" s="27">
        <f t="shared" si="39"/>
        <v>189</v>
      </c>
      <c r="Q240" s="28">
        <f t="shared" si="40"/>
        <v>33.75</v>
      </c>
      <c r="R240" s="33" t="str">
        <f t="shared" si="33"/>
        <v>FAIL</v>
      </c>
      <c r="S240" s="29">
        <f t="shared" si="34"/>
        <v>500</v>
      </c>
      <c r="T240" s="29" t="str">
        <f t="shared" si="35"/>
        <v xml:space="preserve"> FAIL: 3, ABSENT: 0</v>
      </c>
      <c r="U240" s="133" t="str">
        <f t="shared" si="36"/>
        <v xml:space="preserve">Tarjuma, Math, Physics, Statistics, Computer, </v>
      </c>
      <c r="V240" s="39"/>
    </row>
    <row r="241" spans="1:22" ht="15.75" customHeight="1" thickBot="1">
      <c r="A241" s="58">
        <v>235</v>
      </c>
      <c r="B241" s="177">
        <v>610</v>
      </c>
      <c r="C241" s="178" t="s">
        <v>1056</v>
      </c>
      <c r="D241" s="178" t="s">
        <v>1070</v>
      </c>
      <c r="E241" s="179" t="s">
        <v>865</v>
      </c>
      <c r="F241" s="157" t="s">
        <v>865</v>
      </c>
      <c r="G241" s="169" t="s">
        <v>865</v>
      </c>
      <c r="H241" s="169" t="s">
        <v>865</v>
      </c>
      <c r="I241" s="195" t="s">
        <v>865</v>
      </c>
      <c r="J241" s="195" t="s">
        <v>865</v>
      </c>
      <c r="K241" s="207"/>
      <c r="L241" s="206"/>
      <c r="M241" s="157" t="s">
        <v>865</v>
      </c>
      <c r="N241" s="26">
        <f t="shared" si="37"/>
        <v>7</v>
      </c>
      <c r="O241" s="27">
        <f t="shared" si="38"/>
        <v>575</v>
      </c>
      <c r="P241" s="27">
        <f t="shared" si="39"/>
        <v>0</v>
      </c>
      <c r="Q241" s="28">
        <f t="shared" si="40"/>
        <v>0</v>
      </c>
      <c r="R241" s="33" t="str">
        <f t="shared" si="33"/>
        <v>ABSENT</v>
      </c>
      <c r="S241" s="29">
        <f t="shared" si="34"/>
        <v>600</v>
      </c>
      <c r="T241" s="29" t="str">
        <f t="shared" si="35"/>
        <v xml:space="preserve"> FAIL: 0, ABSENT: 7</v>
      </c>
      <c r="U241" s="133" t="str">
        <f t="shared" si="36"/>
        <v xml:space="preserve">Tarjuma,  Islamic Study/Ethics, English, Urdu, Physics, Statistics, Computer, </v>
      </c>
      <c r="V241" s="39"/>
    </row>
    <row r="242" spans="1:22" ht="15.75" customHeight="1" thickBot="1">
      <c r="A242" s="58">
        <v>236</v>
      </c>
      <c r="B242" s="174">
        <v>611</v>
      </c>
      <c r="C242" s="175" t="s">
        <v>1294</v>
      </c>
      <c r="D242" s="175" t="s">
        <v>1070</v>
      </c>
      <c r="E242" s="176" t="s">
        <v>865</v>
      </c>
      <c r="F242" s="157">
        <v>13</v>
      </c>
      <c r="G242" s="168">
        <v>16</v>
      </c>
      <c r="H242" s="168">
        <v>55</v>
      </c>
      <c r="I242" s="196" t="s">
        <v>865</v>
      </c>
      <c r="J242" s="197"/>
      <c r="K242" s="208" t="s">
        <v>865</v>
      </c>
      <c r="L242" s="206"/>
      <c r="M242" s="158">
        <v>5</v>
      </c>
      <c r="N242" s="26">
        <f t="shared" si="37"/>
        <v>7</v>
      </c>
      <c r="O242" s="27">
        <f t="shared" si="38"/>
        <v>560</v>
      </c>
      <c r="P242" s="27">
        <f t="shared" si="39"/>
        <v>89</v>
      </c>
      <c r="Q242" s="28">
        <f t="shared" si="40"/>
        <v>15.892857142857142</v>
      </c>
      <c r="R242" s="33" t="str">
        <f t="shared" si="33"/>
        <v>FAIL</v>
      </c>
      <c r="S242" s="29">
        <f t="shared" si="34"/>
        <v>500</v>
      </c>
      <c r="T242" s="29" t="str">
        <f t="shared" si="35"/>
        <v xml:space="preserve"> FAIL: 3, ABSENT: 3</v>
      </c>
      <c r="U242" s="133" t="str">
        <f t="shared" si="36"/>
        <v xml:space="preserve">Tarjuma, English, Math, Physics, Statistics, Computer, </v>
      </c>
      <c r="V242" s="39"/>
    </row>
    <row r="243" spans="1:22" ht="15.75" customHeight="1" thickBot="1">
      <c r="A243" s="58">
        <v>237</v>
      </c>
      <c r="B243" s="177">
        <v>612</v>
      </c>
      <c r="C243" s="178" t="s">
        <v>1295</v>
      </c>
      <c r="D243" s="178" t="s">
        <v>1070</v>
      </c>
      <c r="E243" s="179" t="s">
        <v>865</v>
      </c>
      <c r="F243" s="157" t="s">
        <v>865</v>
      </c>
      <c r="G243" s="169" t="s">
        <v>865</v>
      </c>
      <c r="H243" s="169" t="s">
        <v>865</v>
      </c>
      <c r="I243" s="195" t="s">
        <v>865</v>
      </c>
      <c r="J243" s="200"/>
      <c r="K243" s="189" t="s">
        <v>865</v>
      </c>
      <c r="L243" s="206"/>
      <c r="M243" s="157" t="s">
        <v>865</v>
      </c>
      <c r="N243" s="26">
        <f t="shared" si="37"/>
        <v>7</v>
      </c>
      <c r="O243" s="27">
        <f t="shared" si="38"/>
        <v>560</v>
      </c>
      <c r="P243" s="27">
        <f t="shared" si="39"/>
        <v>0</v>
      </c>
      <c r="Q243" s="28">
        <f t="shared" si="40"/>
        <v>0</v>
      </c>
      <c r="R243" s="33" t="str">
        <f t="shared" si="33"/>
        <v>ABSENT</v>
      </c>
      <c r="S243" s="29">
        <f t="shared" si="34"/>
        <v>600</v>
      </c>
      <c r="T243" s="29" t="str">
        <f t="shared" si="35"/>
        <v xml:space="preserve"> FAIL: 0, ABSENT: 7</v>
      </c>
      <c r="U243" s="133" t="str">
        <f t="shared" si="36"/>
        <v xml:space="preserve">Tarjuma,  Islamic Study/Ethics, English, Math, Physics, Statistics, Computer, </v>
      </c>
      <c r="V243" s="39"/>
    </row>
    <row r="244" spans="1:22" ht="15.75" customHeight="1" thickBot="1">
      <c r="A244" s="58">
        <v>238</v>
      </c>
      <c r="B244" s="174">
        <v>613</v>
      </c>
      <c r="C244" s="175" t="s">
        <v>1296</v>
      </c>
      <c r="D244" s="175" t="s">
        <v>1070</v>
      </c>
      <c r="E244" s="176">
        <v>48</v>
      </c>
      <c r="F244" s="157" t="s">
        <v>865</v>
      </c>
      <c r="G244" s="168">
        <v>62</v>
      </c>
      <c r="H244" s="168" t="s">
        <v>865</v>
      </c>
      <c r="I244" s="196" t="s">
        <v>865</v>
      </c>
      <c r="J244" s="197"/>
      <c r="K244" s="207"/>
      <c r="L244" s="158">
        <v>26</v>
      </c>
      <c r="M244" s="157" t="s">
        <v>865</v>
      </c>
      <c r="N244" s="26">
        <f t="shared" si="37"/>
        <v>7</v>
      </c>
      <c r="O244" s="27">
        <f t="shared" si="38"/>
        <v>560</v>
      </c>
      <c r="P244" s="27">
        <f t="shared" si="39"/>
        <v>136</v>
      </c>
      <c r="Q244" s="28">
        <f t="shared" si="40"/>
        <v>24.285714285714285</v>
      </c>
      <c r="R244" s="33" t="str">
        <f t="shared" si="33"/>
        <v>FAIL</v>
      </c>
      <c r="S244" s="29">
        <f t="shared" si="34"/>
        <v>500</v>
      </c>
      <c r="T244" s="29" t="str">
        <f t="shared" si="35"/>
        <v xml:space="preserve"> FAIL: 1, ABSENT: 4</v>
      </c>
      <c r="U244" s="133" t="str">
        <f t="shared" si="36"/>
        <v xml:space="preserve"> Islamic Study/Ethics, English, Economics, Physics, Statistics, Computer, </v>
      </c>
      <c r="V244" s="39"/>
    </row>
    <row r="245" spans="1:22" ht="15.75" customHeight="1" thickBot="1">
      <c r="A245" s="58">
        <v>239</v>
      </c>
      <c r="B245" s="177">
        <v>612</v>
      </c>
      <c r="C245" s="178" t="s">
        <v>1297</v>
      </c>
      <c r="D245" s="193"/>
      <c r="E245" s="179" t="s">
        <v>865</v>
      </c>
      <c r="F245" s="157" t="s">
        <v>865</v>
      </c>
      <c r="G245" s="169" t="s">
        <v>865</v>
      </c>
      <c r="H245" s="169" t="s">
        <v>865</v>
      </c>
      <c r="I245" s="200"/>
      <c r="J245" s="195" t="s">
        <v>865</v>
      </c>
      <c r="K245" s="207"/>
      <c r="L245" s="206"/>
      <c r="M245" s="206"/>
      <c r="N245" s="26">
        <f t="shared" si="37"/>
        <v>5</v>
      </c>
      <c r="O245" s="27">
        <f t="shared" si="38"/>
        <v>400</v>
      </c>
      <c r="P245" s="27">
        <f t="shared" si="39"/>
        <v>0</v>
      </c>
      <c r="Q245" s="28">
        <f t="shared" si="40"/>
        <v>0</v>
      </c>
      <c r="R245" s="33" t="str">
        <f t="shared" si="33"/>
        <v>ABSENT</v>
      </c>
      <c r="S245" s="29">
        <f t="shared" si="34"/>
        <v>400</v>
      </c>
      <c r="T245" s="29" t="str">
        <f t="shared" si="35"/>
        <v xml:space="preserve"> FAIL: 0, ABSENT: 5</v>
      </c>
      <c r="U245" s="133" t="str">
        <f t="shared" si="36"/>
        <v xml:space="preserve">Tarjuma,  Islamic Study/Ethics, Urdu, </v>
      </c>
      <c r="V245" s="39"/>
    </row>
    <row r="246" spans="1:22" ht="15.75" customHeight="1" thickBot="1">
      <c r="A246" s="58">
        <v>240</v>
      </c>
      <c r="B246" s="174">
        <v>614</v>
      </c>
      <c r="C246" s="175" t="s">
        <v>1298</v>
      </c>
      <c r="D246" s="175" t="s">
        <v>1070</v>
      </c>
      <c r="E246" s="176">
        <v>45</v>
      </c>
      <c r="F246" s="157">
        <v>44</v>
      </c>
      <c r="G246" s="168">
        <v>73</v>
      </c>
      <c r="H246" s="168">
        <v>55</v>
      </c>
      <c r="I246" s="196" t="s">
        <v>865</v>
      </c>
      <c r="J246" s="196">
        <v>54</v>
      </c>
      <c r="K246" s="207"/>
      <c r="L246" s="206"/>
      <c r="M246" s="157" t="s">
        <v>865</v>
      </c>
      <c r="N246" s="26">
        <f t="shared" si="37"/>
        <v>7</v>
      </c>
      <c r="O246" s="27">
        <f t="shared" si="38"/>
        <v>575</v>
      </c>
      <c r="P246" s="27">
        <f t="shared" si="39"/>
        <v>271</v>
      </c>
      <c r="Q246" s="28">
        <f t="shared" si="40"/>
        <v>47.130434782608695</v>
      </c>
      <c r="R246" s="33" t="str">
        <f t="shared" si="33"/>
        <v>FAIL</v>
      </c>
      <c r="S246" s="29">
        <f t="shared" si="34"/>
        <v>200</v>
      </c>
      <c r="T246" s="29" t="str">
        <f t="shared" si="35"/>
        <v xml:space="preserve"> FAIL: 0, ABSENT: 2</v>
      </c>
      <c r="U246" s="133" t="str">
        <f t="shared" si="36"/>
        <v xml:space="preserve">English, Physics, Statistics, Computer, </v>
      </c>
      <c r="V246" s="39"/>
    </row>
    <row r="247" spans="1:22" ht="15.75" customHeight="1" thickBot="1">
      <c r="A247" s="58">
        <v>241</v>
      </c>
      <c r="B247" s="177">
        <v>615</v>
      </c>
      <c r="C247" s="178" t="s">
        <v>1299</v>
      </c>
      <c r="D247" s="178" t="s">
        <v>1070</v>
      </c>
      <c r="E247" s="179">
        <v>47</v>
      </c>
      <c r="F247" s="157">
        <v>42</v>
      </c>
      <c r="G247" s="169">
        <v>64</v>
      </c>
      <c r="H247" s="169">
        <v>85</v>
      </c>
      <c r="I247" s="195">
        <v>27</v>
      </c>
      <c r="J247" s="195">
        <v>49</v>
      </c>
      <c r="K247" s="207"/>
      <c r="L247" s="206"/>
      <c r="M247" s="158">
        <v>23</v>
      </c>
      <c r="N247" s="26">
        <f t="shared" si="37"/>
        <v>7</v>
      </c>
      <c r="O247" s="27">
        <f t="shared" si="38"/>
        <v>575</v>
      </c>
      <c r="P247" s="27">
        <f t="shared" si="39"/>
        <v>337</v>
      </c>
      <c r="Q247" s="28">
        <f t="shared" si="40"/>
        <v>58.608695652173914</v>
      </c>
      <c r="R247" s="33" t="str">
        <f t="shared" si="33"/>
        <v>FAIL</v>
      </c>
      <c r="S247" s="29">
        <f t="shared" si="34"/>
        <v>200</v>
      </c>
      <c r="T247" s="29" t="str">
        <f t="shared" si="35"/>
        <v xml:space="preserve"> FAIL: 2, ABSENT: 0</v>
      </c>
      <c r="U247" s="133" t="str">
        <f t="shared" si="36"/>
        <v xml:space="preserve">English, Physics, Statistics, Computer, </v>
      </c>
      <c r="V247" s="39"/>
    </row>
    <row r="248" spans="1:22" ht="15.75" customHeight="1" thickBot="1">
      <c r="A248" s="58">
        <v>242</v>
      </c>
      <c r="B248" s="174">
        <v>616</v>
      </c>
      <c r="C248" s="175" t="s">
        <v>1300</v>
      </c>
      <c r="D248" s="175" t="s">
        <v>1070</v>
      </c>
      <c r="E248" s="176">
        <v>47</v>
      </c>
      <c r="F248" s="157">
        <v>40</v>
      </c>
      <c r="G248" s="168">
        <v>24</v>
      </c>
      <c r="H248" s="168">
        <v>75</v>
      </c>
      <c r="I248" s="196">
        <v>24</v>
      </c>
      <c r="J248" s="196">
        <v>67</v>
      </c>
      <c r="K248" s="207"/>
      <c r="L248" s="206"/>
      <c r="M248" s="158">
        <v>32</v>
      </c>
      <c r="N248" s="26">
        <f t="shared" si="37"/>
        <v>7</v>
      </c>
      <c r="O248" s="27">
        <f t="shared" si="38"/>
        <v>575</v>
      </c>
      <c r="P248" s="27">
        <f t="shared" si="39"/>
        <v>309</v>
      </c>
      <c r="Q248" s="28">
        <f t="shared" si="40"/>
        <v>53.739130434782609</v>
      </c>
      <c r="R248" s="33" t="str">
        <f t="shared" si="33"/>
        <v>FAIL</v>
      </c>
      <c r="S248" s="29">
        <f t="shared" si="34"/>
        <v>200</v>
      </c>
      <c r="T248" s="29" t="str">
        <f t="shared" si="35"/>
        <v xml:space="preserve"> FAIL: 2, ABSENT: 0</v>
      </c>
      <c r="U248" s="133" t="str">
        <f t="shared" si="36"/>
        <v xml:space="preserve">English, Physics, Statistics, </v>
      </c>
      <c r="V248" s="39"/>
    </row>
    <row r="249" spans="1:22" ht="15.75" customHeight="1" thickBot="1">
      <c r="A249" s="58">
        <v>243</v>
      </c>
      <c r="B249" s="177">
        <v>617</v>
      </c>
      <c r="C249" s="178" t="s">
        <v>1301</v>
      </c>
      <c r="D249" s="178" t="s">
        <v>1070</v>
      </c>
      <c r="E249" s="179" t="s">
        <v>865</v>
      </c>
      <c r="F249" s="157" t="s">
        <v>865</v>
      </c>
      <c r="G249" s="169" t="s">
        <v>865</v>
      </c>
      <c r="H249" s="169" t="s">
        <v>865</v>
      </c>
      <c r="I249" s="195" t="s">
        <v>865</v>
      </c>
      <c r="J249" s="200"/>
      <c r="K249" s="189" t="s">
        <v>865</v>
      </c>
      <c r="L249" s="206"/>
      <c r="M249" s="157" t="s">
        <v>865</v>
      </c>
      <c r="N249" s="26">
        <f t="shared" si="37"/>
        <v>7</v>
      </c>
      <c r="O249" s="27">
        <f t="shared" si="38"/>
        <v>560</v>
      </c>
      <c r="P249" s="27">
        <f t="shared" si="39"/>
        <v>0</v>
      </c>
      <c r="Q249" s="28">
        <f t="shared" si="40"/>
        <v>0</v>
      </c>
      <c r="R249" s="33" t="str">
        <f t="shared" si="33"/>
        <v>ABSENT</v>
      </c>
      <c r="S249" s="29">
        <f t="shared" si="34"/>
        <v>600</v>
      </c>
      <c r="T249" s="29" t="str">
        <f t="shared" si="35"/>
        <v xml:space="preserve"> FAIL: 0, ABSENT: 7</v>
      </c>
      <c r="U249" s="133" t="str">
        <f t="shared" si="36"/>
        <v xml:space="preserve">Tarjuma,  Islamic Study/Ethics, English, Math, Physics, Statistics, Computer, </v>
      </c>
      <c r="V249" s="39"/>
    </row>
    <row r="250" spans="1:22" ht="15.75" customHeight="1" thickBot="1">
      <c r="A250" s="58">
        <v>244</v>
      </c>
      <c r="B250" s="174">
        <v>618</v>
      </c>
      <c r="C250" s="175" t="s">
        <v>1302</v>
      </c>
      <c r="D250" s="175" t="s">
        <v>1070</v>
      </c>
      <c r="E250" s="176" t="s">
        <v>865</v>
      </c>
      <c r="F250" s="157">
        <v>37</v>
      </c>
      <c r="G250" s="168">
        <v>60</v>
      </c>
      <c r="H250" s="168">
        <v>74</v>
      </c>
      <c r="I250" s="196" t="s">
        <v>865</v>
      </c>
      <c r="J250" s="197"/>
      <c r="K250" s="189" t="s">
        <v>865</v>
      </c>
      <c r="L250" s="206"/>
      <c r="M250" s="157" t="s">
        <v>865</v>
      </c>
      <c r="N250" s="26">
        <f t="shared" si="37"/>
        <v>7</v>
      </c>
      <c r="O250" s="27">
        <f t="shared" si="38"/>
        <v>560</v>
      </c>
      <c r="P250" s="27">
        <f t="shared" si="39"/>
        <v>171</v>
      </c>
      <c r="Q250" s="28">
        <f t="shared" si="40"/>
        <v>30.535714285714288</v>
      </c>
      <c r="R250" s="33" t="str">
        <f t="shared" si="33"/>
        <v>FAIL</v>
      </c>
      <c r="S250" s="29">
        <f t="shared" si="34"/>
        <v>300</v>
      </c>
      <c r="T250" s="29" t="str">
        <f t="shared" si="35"/>
        <v xml:space="preserve"> FAIL: 0, ABSENT: 4</v>
      </c>
      <c r="U250" s="133" t="str">
        <f t="shared" si="36"/>
        <v xml:space="preserve">English, Math, Physics, Statistics, Computer, </v>
      </c>
      <c r="V250" s="39"/>
    </row>
    <row r="251" spans="1:22" ht="15.75" customHeight="1" thickBot="1">
      <c r="A251" s="58">
        <v>245</v>
      </c>
      <c r="B251" s="177">
        <v>619</v>
      </c>
      <c r="C251" s="178" t="s">
        <v>1303</v>
      </c>
      <c r="D251" s="178" t="s">
        <v>1070</v>
      </c>
      <c r="E251" s="179" t="s">
        <v>865</v>
      </c>
      <c r="F251" s="157" t="s">
        <v>865</v>
      </c>
      <c r="G251" s="169" t="s">
        <v>865</v>
      </c>
      <c r="H251" s="169" t="s">
        <v>865</v>
      </c>
      <c r="I251" s="195">
        <v>14</v>
      </c>
      <c r="J251" s="200"/>
      <c r="K251" s="189" t="s">
        <v>865</v>
      </c>
      <c r="L251" s="206"/>
      <c r="M251" s="157" t="s">
        <v>865</v>
      </c>
      <c r="N251" s="26">
        <f t="shared" si="37"/>
        <v>7</v>
      </c>
      <c r="O251" s="27">
        <f t="shared" si="38"/>
        <v>560</v>
      </c>
      <c r="P251" s="27">
        <f t="shared" si="39"/>
        <v>14</v>
      </c>
      <c r="Q251" s="28">
        <f t="shared" si="40"/>
        <v>2.5</v>
      </c>
      <c r="R251" s="33" t="str">
        <f t="shared" si="33"/>
        <v>FAIL</v>
      </c>
      <c r="S251" s="29">
        <f t="shared" si="34"/>
        <v>600</v>
      </c>
      <c r="T251" s="29" t="str">
        <f t="shared" si="35"/>
        <v xml:space="preserve"> FAIL: 1, ABSENT: 6</v>
      </c>
      <c r="U251" s="133" t="str">
        <f t="shared" si="36"/>
        <v xml:space="preserve">Tarjuma,  Islamic Study/Ethics, English, Math, Physics, Statistics, Computer, </v>
      </c>
      <c r="V251" s="39"/>
    </row>
    <row r="252" spans="1:22" ht="15.75" customHeight="1" thickBot="1">
      <c r="A252" s="58">
        <v>246</v>
      </c>
      <c r="B252" s="174">
        <v>620</v>
      </c>
      <c r="C252" s="175" t="s">
        <v>1304</v>
      </c>
      <c r="D252" s="175" t="s">
        <v>1070</v>
      </c>
      <c r="E252" s="176">
        <v>32</v>
      </c>
      <c r="F252" s="157">
        <v>34</v>
      </c>
      <c r="G252" s="168">
        <v>70</v>
      </c>
      <c r="H252" s="168">
        <v>53</v>
      </c>
      <c r="I252" s="196">
        <v>6</v>
      </c>
      <c r="J252" s="197"/>
      <c r="K252" s="189">
        <v>28</v>
      </c>
      <c r="L252" s="206"/>
      <c r="M252" s="157" t="s">
        <v>865</v>
      </c>
      <c r="N252" s="26">
        <f t="shared" si="37"/>
        <v>7</v>
      </c>
      <c r="O252" s="27">
        <f t="shared" si="38"/>
        <v>560</v>
      </c>
      <c r="P252" s="27">
        <f t="shared" si="39"/>
        <v>223</v>
      </c>
      <c r="Q252" s="28">
        <f t="shared" si="40"/>
        <v>39.821428571428569</v>
      </c>
      <c r="R252" s="33" t="str">
        <f t="shared" si="33"/>
        <v>FAIL</v>
      </c>
      <c r="S252" s="29">
        <f t="shared" si="34"/>
        <v>300</v>
      </c>
      <c r="T252" s="29" t="str">
        <f t="shared" si="35"/>
        <v xml:space="preserve"> FAIL: 2, ABSENT: 1</v>
      </c>
      <c r="U252" s="133" t="str">
        <f t="shared" si="36"/>
        <v xml:space="preserve">English, Math, Physics, Statistics, Computer, </v>
      </c>
      <c r="V252" s="39"/>
    </row>
    <row r="253" spans="1:22" ht="15.75" customHeight="1" thickBot="1">
      <c r="A253" s="58">
        <v>247</v>
      </c>
      <c r="B253" s="177">
        <v>621</v>
      </c>
      <c r="C253" s="178" t="s">
        <v>1305</v>
      </c>
      <c r="D253" s="178" t="s">
        <v>1070</v>
      </c>
      <c r="E253" s="179">
        <v>39</v>
      </c>
      <c r="F253" s="157">
        <v>36</v>
      </c>
      <c r="G253" s="169">
        <v>87</v>
      </c>
      <c r="H253" s="169">
        <v>64</v>
      </c>
      <c r="I253" s="195">
        <v>37</v>
      </c>
      <c r="J253" s="200"/>
      <c r="K253" s="189">
        <v>32</v>
      </c>
      <c r="L253" s="206"/>
      <c r="M253" s="158">
        <v>40</v>
      </c>
      <c r="N253" s="26">
        <f t="shared" si="37"/>
        <v>7</v>
      </c>
      <c r="O253" s="27">
        <f t="shared" si="38"/>
        <v>560</v>
      </c>
      <c r="P253" s="27">
        <f t="shared" si="39"/>
        <v>335</v>
      </c>
      <c r="Q253" s="28">
        <f t="shared" si="40"/>
        <v>59.821428571428569</v>
      </c>
      <c r="R253" s="33" t="str">
        <f>IF(
   AND(COUNTA(F253:M253)&gt;0, COUNTIF(F253:M253,"A")=COUNTA(F253:M253)),
   "ABSENT",
   IF(
      AND(
         COUNTIF(F253:F253,"&lt;20")=0,
         COUNTIF(G253:J253,"&lt;40")=0,
         COUNTIF(K253:L253,"&lt;34")=0,
         COUNTIF(M253,"&lt;30")=0,
         COUNTIF(F253:M253,"A")+COUNTIF(F253:M253,"Absent")=0
      ),
      "PASS",
      IF(
         (COUNTIF(F253:F253,"&lt;20") +
          COUNTIF(G253:J253,"&lt;40") +
          COUNTIF(K253:L253,"&lt;34") +
          COUNTIF(M253,"&lt;30") +
          COUNTIF(F253:M253,"A") +
          COUNTIF(F253:M253,"Absent")) &gt;= 2,
         "FAIL",
         "PASS"
      )
   )
)</f>
        <v>FAIL</v>
      </c>
      <c r="S253" s="29">
        <f t="shared" si="34"/>
        <v>200</v>
      </c>
      <c r="T253" s="29" t="str">
        <f t="shared" si="35"/>
        <v xml:space="preserve"> FAIL: 2, ABSENT: 0</v>
      </c>
      <c r="U253" s="133" t="str">
        <f t="shared" si="36"/>
        <v xml:space="preserve">English, Math, </v>
      </c>
      <c r="V253" s="39"/>
    </row>
    <row r="254" spans="1:22" ht="15.75" customHeight="1" thickBot="1">
      <c r="A254" s="58">
        <v>248</v>
      </c>
      <c r="B254" s="174">
        <v>622</v>
      </c>
      <c r="C254" s="175" t="s">
        <v>1306</v>
      </c>
      <c r="D254" s="175" t="s">
        <v>1070</v>
      </c>
      <c r="E254" s="176" t="s">
        <v>865</v>
      </c>
      <c r="F254" s="157" t="s">
        <v>865</v>
      </c>
      <c r="G254" s="168" t="s">
        <v>865</v>
      </c>
      <c r="H254" s="168" t="s">
        <v>865</v>
      </c>
      <c r="I254" s="196" t="s">
        <v>865</v>
      </c>
      <c r="J254" s="196" t="s">
        <v>865</v>
      </c>
      <c r="K254" s="207"/>
      <c r="L254" s="206"/>
      <c r="M254" s="157" t="s">
        <v>865</v>
      </c>
      <c r="N254" s="26">
        <f t="shared" si="37"/>
        <v>7</v>
      </c>
      <c r="O254" s="27">
        <f t="shared" si="38"/>
        <v>575</v>
      </c>
      <c r="P254" s="27">
        <f t="shared" si="39"/>
        <v>0</v>
      </c>
      <c r="Q254" s="28">
        <f t="shared" si="40"/>
        <v>0</v>
      </c>
      <c r="R254" s="33" t="str">
        <f t="shared" si="33"/>
        <v>ABSENT</v>
      </c>
      <c r="S254" s="29">
        <f t="shared" si="34"/>
        <v>600</v>
      </c>
      <c r="T254" s="29" t="str">
        <f t="shared" si="35"/>
        <v xml:space="preserve"> FAIL: 0, ABSENT: 7</v>
      </c>
      <c r="U254" s="133" t="str">
        <f t="shared" si="36"/>
        <v xml:space="preserve">Tarjuma,  Islamic Study/Ethics, English, Urdu, Physics, Statistics, Computer, </v>
      </c>
      <c r="V254" s="39"/>
    </row>
    <row r="255" spans="1:22" ht="15.75" customHeight="1" thickBot="1">
      <c r="A255" s="58">
        <v>249</v>
      </c>
      <c r="B255" s="177">
        <v>623</v>
      </c>
      <c r="C255" s="178" t="s">
        <v>430</v>
      </c>
      <c r="D255" s="178" t="s">
        <v>1070</v>
      </c>
      <c r="E255" s="179">
        <v>44</v>
      </c>
      <c r="F255" s="157">
        <v>29</v>
      </c>
      <c r="G255" s="169">
        <v>74</v>
      </c>
      <c r="H255" s="169">
        <v>59</v>
      </c>
      <c r="I255" s="195">
        <v>27</v>
      </c>
      <c r="J255" s="200"/>
      <c r="K255" s="189" t="s">
        <v>865</v>
      </c>
      <c r="L255" s="206"/>
      <c r="M255" s="158">
        <v>22</v>
      </c>
      <c r="N255" s="26">
        <f t="shared" si="37"/>
        <v>7</v>
      </c>
      <c r="O255" s="27">
        <f t="shared" si="38"/>
        <v>560</v>
      </c>
      <c r="P255" s="27">
        <f t="shared" si="39"/>
        <v>255</v>
      </c>
      <c r="Q255" s="28">
        <f t="shared" si="40"/>
        <v>45.535714285714285</v>
      </c>
      <c r="R255" s="33" t="str">
        <f t="shared" si="33"/>
        <v>FAIL</v>
      </c>
      <c r="S255" s="29">
        <f t="shared" si="34"/>
        <v>300</v>
      </c>
      <c r="T255" s="29" t="str">
        <f t="shared" si="35"/>
        <v xml:space="preserve"> FAIL: 2, ABSENT: 1</v>
      </c>
      <c r="U255" s="133" t="str">
        <f t="shared" si="36"/>
        <v xml:space="preserve">English, Math, Physics, Statistics, Computer, </v>
      </c>
      <c r="V255" s="39"/>
    </row>
    <row r="256" spans="1:22" ht="15.75" customHeight="1" thickBot="1">
      <c r="A256" s="58">
        <v>250</v>
      </c>
      <c r="B256" s="174">
        <v>624</v>
      </c>
      <c r="C256" s="175" t="s">
        <v>1307</v>
      </c>
      <c r="D256" s="175" t="s">
        <v>1070</v>
      </c>
      <c r="E256" s="176" t="s">
        <v>865</v>
      </c>
      <c r="F256" s="157" t="s">
        <v>865</v>
      </c>
      <c r="G256" s="168" t="s">
        <v>865</v>
      </c>
      <c r="H256" s="168" t="s">
        <v>865</v>
      </c>
      <c r="I256" s="196" t="s">
        <v>865</v>
      </c>
      <c r="J256" s="197"/>
      <c r="K256" s="189" t="s">
        <v>865</v>
      </c>
      <c r="L256" s="206"/>
      <c r="M256" s="157" t="s">
        <v>865</v>
      </c>
      <c r="N256" s="26">
        <f t="shared" si="37"/>
        <v>7</v>
      </c>
      <c r="O256" s="27">
        <f t="shared" si="38"/>
        <v>560</v>
      </c>
      <c r="P256" s="27">
        <f t="shared" si="39"/>
        <v>0</v>
      </c>
      <c r="Q256" s="28">
        <f t="shared" si="40"/>
        <v>0</v>
      </c>
      <c r="R256" s="33" t="str">
        <f t="shared" si="33"/>
        <v>ABSENT</v>
      </c>
      <c r="S256" s="29">
        <f t="shared" si="34"/>
        <v>600</v>
      </c>
      <c r="T256" s="29" t="str">
        <f t="shared" si="35"/>
        <v xml:space="preserve"> FAIL: 0, ABSENT: 7</v>
      </c>
      <c r="U256" s="133" t="str">
        <f t="shared" si="36"/>
        <v xml:space="preserve">Tarjuma,  Islamic Study/Ethics, English, Math, Physics, Statistics, Computer, </v>
      </c>
      <c r="V256" s="39"/>
    </row>
    <row r="257" spans="1:22" ht="15.75" customHeight="1" thickBot="1">
      <c r="A257" s="58">
        <v>251</v>
      </c>
      <c r="B257" s="177">
        <v>625</v>
      </c>
      <c r="C257" s="178" t="s">
        <v>1308</v>
      </c>
      <c r="D257" s="178" t="s">
        <v>1070</v>
      </c>
      <c r="E257" s="179" t="s">
        <v>865</v>
      </c>
      <c r="F257" s="157" t="s">
        <v>865</v>
      </c>
      <c r="G257" s="169" t="s">
        <v>865</v>
      </c>
      <c r="H257" s="169" t="s">
        <v>865</v>
      </c>
      <c r="I257" s="195" t="s">
        <v>865</v>
      </c>
      <c r="J257" s="195" t="s">
        <v>865</v>
      </c>
      <c r="K257" s="207"/>
      <c r="L257" s="206"/>
      <c r="M257" s="157" t="s">
        <v>865</v>
      </c>
      <c r="N257" s="26">
        <f t="shared" si="37"/>
        <v>7</v>
      </c>
      <c r="O257" s="27">
        <f t="shared" si="38"/>
        <v>575</v>
      </c>
      <c r="P257" s="27">
        <f t="shared" si="39"/>
        <v>0</v>
      </c>
      <c r="Q257" s="28">
        <f t="shared" si="40"/>
        <v>0</v>
      </c>
      <c r="R257" s="33" t="str">
        <f t="shared" si="33"/>
        <v>ABSENT</v>
      </c>
      <c r="S257" s="29">
        <f t="shared" si="34"/>
        <v>600</v>
      </c>
      <c r="T257" s="29" t="str">
        <f t="shared" si="35"/>
        <v xml:space="preserve"> FAIL: 0, ABSENT: 7</v>
      </c>
      <c r="U257" s="133" t="str">
        <f t="shared" si="36"/>
        <v xml:space="preserve">Tarjuma,  Islamic Study/Ethics, English, Urdu, Physics, Statistics, Computer, </v>
      </c>
      <c r="V257" s="39"/>
    </row>
    <row r="258" spans="1:22" ht="15.75" customHeight="1" thickBot="1">
      <c r="A258" s="58">
        <v>252</v>
      </c>
      <c r="B258" s="174">
        <v>626</v>
      </c>
      <c r="C258" s="175" t="s">
        <v>1309</v>
      </c>
      <c r="D258" s="175" t="s">
        <v>1070</v>
      </c>
      <c r="E258" s="176" t="s">
        <v>865</v>
      </c>
      <c r="F258" s="157" t="s">
        <v>865</v>
      </c>
      <c r="G258" s="168" t="s">
        <v>865</v>
      </c>
      <c r="H258" s="168" t="s">
        <v>865</v>
      </c>
      <c r="I258" s="196" t="s">
        <v>865</v>
      </c>
      <c r="J258" s="197"/>
      <c r="K258" s="189" t="s">
        <v>865</v>
      </c>
      <c r="L258" s="206"/>
      <c r="M258" s="157" t="s">
        <v>865</v>
      </c>
      <c r="N258" s="26">
        <f t="shared" si="37"/>
        <v>7</v>
      </c>
      <c r="O258" s="27">
        <f t="shared" si="38"/>
        <v>560</v>
      </c>
      <c r="P258" s="27">
        <f t="shared" si="39"/>
        <v>0</v>
      </c>
      <c r="Q258" s="28">
        <f t="shared" si="40"/>
        <v>0</v>
      </c>
      <c r="R258" s="33" t="str">
        <f t="shared" si="33"/>
        <v>ABSENT</v>
      </c>
      <c r="S258" s="29">
        <f t="shared" si="34"/>
        <v>600</v>
      </c>
      <c r="T258" s="29" t="str">
        <f t="shared" si="35"/>
        <v xml:space="preserve"> FAIL: 0, ABSENT: 7</v>
      </c>
      <c r="U258" s="133" t="str">
        <f t="shared" si="36"/>
        <v xml:space="preserve">Tarjuma,  Islamic Study/Ethics, English, Math, Physics, Statistics, Computer, </v>
      </c>
      <c r="V258" s="39"/>
    </row>
    <row r="259" spans="1:22" ht="15.75" customHeight="1" thickBot="1">
      <c r="A259" s="58">
        <v>253</v>
      </c>
      <c r="B259" s="177">
        <v>627</v>
      </c>
      <c r="C259" s="178" t="s">
        <v>1310</v>
      </c>
      <c r="D259" s="178" t="s">
        <v>1070</v>
      </c>
      <c r="E259" s="179">
        <v>47</v>
      </c>
      <c r="F259" s="157">
        <v>46</v>
      </c>
      <c r="G259" s="169">
        <v>52</v>
      </c>
      <c r="H259" s="169" t="s">
        <v>865</v>
      </c>
      <c r="I259" s="195">
        <v>47</v>
      </c>
      <c r="J259" s="195">
        <v>46</v>
      </c>
      <c r="K259" s="207"/>
      <c r="L259" s="206"/>
      <c r="M259" s="158">
        <v>19</v>
      </c>
      <c r="N259" s="26">
        <f t="shared" si="37"/>
        <v>7</v>
      </c>
      <c r="O259" s="27">
        <f t="shared" si="38"/>
        <v>575</v>
      </c>
      <c r="P259" s="27">
        <f t="shared" si="39"/>
        <v>257</v>
      </c>
      <c r="Q259" s="28">
        <f t="shared" si="40"/>
        <v>44.695652173913039</v>
      </c>
      <c r="R259" s="33" t="str">
        <f t="shared" si="33"/>
        <v>FAIL</v>
      </c>
      <c r="S259" s="29">
        <f t="shared" si="34"/>
        <v>200</v>
      </c>
      <c r="T259" s="29" t="str">
        <f t="shared" si="35"/>
        <v xml:space="preserve"> FAIL: 1, ABSENT: 1</v>
      </c>
      <c r="U259" s="133" t="str">
        <f t="shared" si="36"/>
        <v xml:space="preserve"> Islamic Study/Ethics, Physics, Statistics, Computer, </v>
      </c>
      <c r="V259" s="39"/>
    </row>
    <row r="260" spans="1:22" ht="15.75" customHeight="1" thickBot="1">
      <c r="A260" s="58">
        <v>254</v>
      </c>
      <c r="B260" s="174">
        <v>630</v>
      </c>
      <c r="C260" s="175" t="s">
        <v>1311</v>
      </c>
      <c r="D260" s="175" t="s">
        <v>1070</v>
      </c>
      <c r="E260" s="176">
        <v>38</v>
      </c>
      <c r="F260" s="157">
        <v>25</v>
      </c>
      <c r="G260" s="168">
        <v>48</v>
      </c>
      <c r="H260" s="168" t="s">
        <v>865</v>
      </c>
      <c r="I260" s="196">
        <v>8</v>
      </c>
      <c r="J260" s="197"/>
      <c r="K260" s="189">
        <v>6</v>
      </c>
      <c r="L260" s="206"/>
      <c r="M260" s="158">
        <v>38</v>
      </c>
      <c r="N260" s="26">
        <f t="shared" si="37"/>
        <v>7</v>
      </c>
      <c r="O260" s="27">
        <f t="shared" si="38"/>
        <v>560</v>
      </c>
      <c r="P260" s="27">
        <f t="shared" si="39"/>
        <v>163</v>
      </c>
      <c r="Q260" s="28">
        <f t="shared" si="40"/>
        <v>29.107142857142858</v>
      </c>
      <c r="R260" s="33" t="str">
        <f t="shared" si="33"/>
        <v>FAIL</v>
      </c>
      <c r="S260" s="29">
        <f t="shared" si="34"/>
        <v>300</v>
      </c>
      <c r="T260" s="29" t="str">
        <f t="shared" si="35"/>
        <v xml:space="preserve"> FAIL: 2, ABSENT: 1</v>
      </c>
      <c r="U260" s="133" t="str">
        <f t="shared" si="36"/>
        <v xml:space="preserve"> Islamic Study/Ethics, English, Math, </v>
      </c>
      <c r="V260" s="39"/>
    </row>
    <row r="261" spans="1:22" ht="15.75" customHeight="1" thickBot="1">
      <c r="A261" s="58">
        <v>255</v>
      </c>
      <c r="B261" s="177">
        <v>631</v>
      </c>
      <c r="C261" s="178" t="s">
        <v>1312</v>
      </c>
      <c r="D261" s="178" t="s">
        <v>1070</v>
      </c>
      <c r="E261" s="179" t="s">
        <v>865</v>
      </c>
      <c r="F261" s="157">
        <v>32</v>
      </c>
      <c r="G261" s="169">
        <v>40</v>
      </c>
      <c r="H261" s="169">
        <v>50</v>
      </c>
      <c r="I261" s="195">
        <v>22</v>
      </c>
      <c r="J261" s="200"/>
      <c r="K261" s="189">
        <v>22</v>
      </c>
      <c r="L261" s="206"/>
      <c r="M261" s="158">
        <v>27</v>
      </c>
      <c r="N261" s="26">
        <f t="shared" si="37"/>
        <v>7</v>
      </c>
      <c r="O261" s="27">
        <f t="shared" si="38"/>
        <v>560</v>
      </c>
      <c r="P261" s="27">
        <f t="shared" si="39"/>
        <v>193</v>
      </c>
      <c r="Q261" s="28">
        <f t="shared" si="40"/>
        <v>34.464285714285715</v>
      </c>
      <c r="R261" s="33" t="str">
        <f t="shared" si="33"/>
        <v>FAIL</v>
      </c>
      <c r="S261" s="29">
        <f t="shared" si="34"/>
        <v>500</v>
      </c>
      <c r="T261" s="29" t="str">
        <f t="shared" si="35"/>
        <v xml:space="preserve"> FAIL: 3, ABSENT: 1</v>
      </c>
      <c r="U261" s="133" t="str">
        <f t="shared" si="36"/>
        <v xml:space="preserve">English, Math, Physics, Statistics, Computer, </v>
      </c>
      <c r="V261" s="39"/>
    </row>
    <row r="262" spans="1:22" ht="15.75" customHeight="1" thickBot="1">
      <c r="A262" s="58">
        <v>256</v>
      </c>
      <c r="B262" s="174">
        <v>632</v>
      </c>
      <c r="C262" s="175" t="s">
        <v>1313</v>
      </c>
      <c r="D262" s="175" t="s">
        <v>1070</v>
      </c>
      <c r="E262" s="176">
        <v>36</v>
      </c>
      <c r="F262" s="157">
        <v>27</v>
      </c>
      <c r="G262" s="168">
        <v>34</v>
      </c>
      <c r="H262" s="168">
        <v>65</v>
      </c>
      <c r="I262" s="196">
        <v>31</v>
      </c>
      <c r="J262" s="197"/>
      <c r="K262" s="189">
        <v>35</v>
      </c>
      <c r="L262" s="206"/>
      <c r="M262" s="158">
        <v>26</v>
      </c>
      <c r="N262" s="26">
        <f t="shared" si="37"/>
        <v>7</v>
      </c>
      <c r="O262" s="27">
        <f t="shared" si="38"/>
        <v>560</v>
      </c>
      <c r="P262" s="27">
        <f t="shared" si="39"/>
        <v>254</v>
      </c>
      <c r="Q262" s="28">
        <f t="shared" si="40"/>
        <v>45.357142857142854</v>
      </c>
      <c r="R262" s="33" t="str">
        <f t="shared" si="33"/>
        <v>FAIL</v>
      </c>
      <c r="S262" s="29">
        <f t="shared" si="34"/>
        <v>500</v>
      </c>
      <c r="T262" s="29" t="str">
        <f t="shared" si="35"/>
        <v xml:space="preserve"> FAIL: 3, ABSENT: 0</v>
      </c>
      <c r="U262" s="133" t="str">
        <f t="shared" si="36"/>
        <v xml:space="preserve">English, Physics, Statistics, Computer, </v>
      </c>
      <c r="V262" s="39"/>
    </row>
    <row r="263" spans="1:22" ht="15.75" customHeight="1" thickBot="1">
      <c r="A263" s="58">
        <v>257</v>
      </c>
      <c r="B263" s="177">
        <v>633</v>
      </c>
      <c r="C263" s="178" t="s">
        <v>1314</v>
      </c>
      <c r="D263" s="178" t="s">
        <v>1070</v>
      </c>
      <c r="E263" s="179">
        <v>48</v>
      </c>
      <c r="F263" s="157">
        <v>38</v>
      </c>
      <c r="G263" s="169">
        <v>37</v>
      </c>
      <c r="H263" s="169">
        <v>66</v>
      </c>
      <c r="I263" s="195">
        <v>62</v>
      </c>
      <c r="J263" s="200"/>
      <c r="K263" s="189">
        <v>25</v>
      </c>
      <c r="L263" s="206"/>
      <c r="M263" s="158">
        <v>25</v>
      </c>
      <c r="N263" s="26">
        <f t="shared" si="37"/>
        <v>7</v>
      </c>
      <c r="O263" s="27">
        <f t="shared" si="38"/>
        <v>560</v>
      </c>
      <c r="P263" s="27">
        <f t="shared" si="39"/>
        <v>301</v>
      </c>
      <c r="Q263" s="28">
        <f t="shared" si="40"/>
        <v>53.75</v>
      </c>
      <c r="R263" s="33" t="str">
        <f t="shared" si="33"/>
        <v>FAIL</v>
      </c>
      <c r="S263" s="29">
        <f t="shared" si="34"/>
        <v>500</v>
      </c>
      <c r="T263" s="29" t="str">
        <f t="shared" si="35"/>
        <v xml:space="preserve"> FAIL: 3, ABSENT: 0</v>
      </c>
      <c r="U263" s="133" t="str">
        <f t="shared" si="36"/>
        <v xml:space="preserve">Math, Physics, Statistics, Computer, </v>
      </c>
      <c r="V263" s="39"/>
    </row>
    <row r="264" spans="1:22" ht="15.75" customHeight="1" thickBot="1">
      <c r="A264" s="58">
        <v>258</v>
      </c>
      <c r="B264" s="174">
        <v>634</v>
      </c>
      <c r="C264" s="175" t="s">
        <v>1315</v>
      </c>
      <c r="D264" s="175" t="s">
        <v>1070</v>
      </c>
      <c r="E264" s="176">
        <v>31</v>
      </c>
      <c r="F264" s="157">
        <v>34</v>
      </c>
      <c r="G264" s="168">
        <v>63</v>
      </c>
      <c r="H264" s="168" t="s">
        <v>865</v>
      </c>
      <c r="I264" s="196" t="s">
        <v>865</v>
      </c>
      <c r="J264" s="196">
        <v>27</v>
      </c>
      <c r="K264" s="207"/>
      <c r="L264" s="206"/>
      <c r="M264" s="157" t="s">
        <v>865</v>
      </c>
      <c r="N264" s="26">
        <f t="shared" si="37"/>
        <v>7</v>
      </c>
      <c r="O264" s="27">
        <f t="shared" si="38"/>
        <v>575</v>
      </c>
      <c r="P264" s="27">
        <f t="shared" si="39"/>
        <v>155</v>
      </c>
      <c r="Q264" s="28">
        <f t="shared" si="40"/>
        <v>26.956521739130434</v>
      </c>
      <c r="R264" s="33" t="str">
        <f t="shared" ref="R264:R278" si="41">IF(
   AND(COUNTA(F264:M264)&gt;0, COUNTIF(F264:M264,"A")=COUNTA(F264:M264)),
   "ABSENT",
   IF(
      AND(
         COUNTIF(F264:F264,"&lt;20")=0,
         COUNTIF(G264:J264,"&lt;40")=0,
         COUNTIF(K264:L264,"&lt;34")=0,
         COUNTIF(M264,"&lt;30")=0,
         COUNTIF(F264:M264,"A")+COUNTIF(F264:M264,"Absent")=0
      ),
      "PASS",
      IF(
         (COUNTIF(F264:F264,"&lt;20") +
          COUNTIF(G264:J264,"&lt;40") +
          COUNTIF(K264:L264,"&lt;34") +
          COUNTIF(M264,"&lt;30") +
          COUNTIF(F264:M264,"A") +
          COUNTIF(F264:M264,"Absent")) &gt;= 2,
         "FAIL",
         "PASS"
      )
   )
)</f>
        <v>FAIL</v>
      </c>
      <c r="S264" s="29">
        <f t="shared" ref="S264:S278" si="42">IF(
COUNTIF(F264:M264,"A")+COUNTIF(F264:M264,"Absent")=7,
700,
IF(
AND(
COUNTIF(F264:M264,"A")+COUNTIF(F264:M264,"Absent")=0,
(
COUNTIF(F264:F264,"&lt;20")+
COUNTIF(G264:J264,"&lt;40")+
COUNTIF(K264:L264,"&lt;34")+
COUNTIF(M264,"&lt;30")
)&gt;2
),
500,
(
(
COUNTIF(F264:F264,"&lt;20")+
COUNTIF(G264:J264,"&lt;40")+
COUNTIF(K264:L264,"&lt;34")+
COUNTIF(M264,"&lt;30")
)
+
(
COUNTIF(F264:M264,"A")+
COUNTIF(F264:M264,"Absent")
)
)*100
))</f>
        <v>400</v>
      </c>
      <c r="T264" s="29" t="str">
        <f t="shared" ref="T264:T278" si="43">IF(
   AND(
      COUNTIF(E264:F264,"&lt;20")=0,
      COUNTIF(G264:J264,"&lt;40")=0,
      COUNTIF(K264:L264,"&lt;34")=0,
      COUNTIF(M264,"&lt;30")=0,
      COUNTIF(F264:M264,"A")+COUNTIF(F264:M264,"Absent")=0
   ),
   "PASS",
   " FAIL: " &amp;
   (COUNTIF(E264:F264,"&lt;20") +
    COUNTIF(G264:J264,"&lt;40") +
    COUNTIF(K264:L264,"&lt;34") +
    COUNTIF(M264,"&lt;30")
   )
   &amp; ", ABSENT: " &amp;
   (COUNTIF(E264:M264,"A") + COUNTIF(E264:M264,"Absent"))
)</f>
        <v xml:space="preserve"> FAIL: 1, ABSENT: 3</v>
      </c>
      <c r="U264" s="133" t="str">
        <f t="shared" ref="U264:U278" si="44">IF(AND(G264&lt;&gt;"",OR(G264="A",G264="Absent",G264&lt;20)),"Tarjuma, ","") &amp;
IF(AND(H264&lt;&gt;"",OR(H264="A",H264="Absent",H264&lt;20))," Islamic Study/Ethics, ","") &amp;
IF(AND(I264&lt;&gt;"",OR(I264="A",I264="Absent",I264&lt;40)),"English, ","") &amp;
IF(AND(J264&lt;&gt;"",OR(J264="A",J264="Absent",J264&lt;40)),"Urdu, ","") &amp;
IF(AND(K264&lt;&gt;"",OR(K264="A",K264="Absent",K264&lt;34)),"Math, ","") &amp;
IF(AND(L264&lt;&gt;"",OR(L264="A",L264="Absent",L264&lt;34)),"Economics, ","") &amp;
IF(AND(M264&lt;&gt;"",OR(M264="A",M264="Absent",M264&lt;34)),"Physics, ","") &amp;
IF(AND(M264&lt;&gt;"",OR(M264="A",M264="Absent",M264&lt;34)),"Statistics, ","") &amp;
IF(AND(M264&lt;&gt;"",OR(M264="A",M264="Absent",M264&lt;30)),"Computer, ","")</f>
        <v xml:space="preserve"> Islamic Study/Ethics, English, Urdu, Physics, Statistics, Computer, </v>
      </c>
      <c r="V264" s="39"/>
    </row>
    <row r="265" spans="1:22" ht="15.75" customHeight="1" thickBot="1">
      <c r="A265" s="58">
        <v>259</v>
      </c>
      <c r="B265" s="177">
        <v>636</v>
      </c>
      <c r="C265" s="178" t="s">
        <v>1316</v>
      </c>
      <c r="D265" s="178" t="s">
        <v>1070</v>
      </c>
      <c r="E265" s="179">
        <v>38</v>
      </c>
      <c r="F265" s="157">
        <v>29</v>
      </c>
      <c r="G265" s="169">
        <v>52</v>
      </c>
      <c r="H265" s="169">
        <v>40</v>
      </c>
      <c r="I265" s="195" t="s">
        <v>865</v>
      </c>
      <c r="J265" s="200"/>
      <c r="K265" s="189">
        <v>24</v>
      </c>
      <c r="L265" s="206"/>
      <c r="M265" s="158">
        <v>47</v>
      </c>
      <c r="N265" s="26">
        <f t="shared" si="37"/>
        <v>7</v>
      </c>
      <c r="O265" s="27">
        <f t="shared" si="38"/>
        <v>560</v>
      </c>
      <c r="P265" s="27">
        <f t="shared" si="39"/>
        <v>230</v>
      </c>
      <c r="Q265" s="28">
        <f t="shared" si="40"/>
        <v>41.071428571428569</v>
      </c>
      <c r="R265" s="33" t="str">
        <f t="shared" si="41"/>
        <v>FAIL</v>
      </c>
      <c r="S265" s="29">
        <f t="shared" si="42"/>
        <v>200</v>
      </c>
      <c r="T265" s="29" t="str">
        <f t="shared" si="43"/>
        <v xml:space="preserve"> FAIL: 1, ABSENT: 1</v>
      </c>
      <c r="U265" s="133" t="str">
        <f t="shared" si="44"/>
        <v xml:space="preserve">English, Math, </v>
      </c>
      <c r="V265" s="39"/>
    </row>
    <row r="266" spans="1:22" ht="15.75" customHeight="1" thickBot="1">
      <c r="A266" s="58">
        <v>260</v>
      </c>
      <c r="B266" s="174">
        <v>637</v>
      </c>
      <c r="C266" s="175" t="s">
        <v>138</v>
      </c>
      <c r="D266" s="175" t="s">
        <v>1070</v>
      </c>
      <c r="E266" s="176">
        <v>42</v>
      </c>
      <c r="F266" s="157">
        <v>25</v>
      </c>
      <c r="G266" s="168">
        <v>50</v>
      </c>
      <c r="H266" s="168">
        <v>40</v>
      </c>
      <c r="I266" s="196">
        <v>53</v>
      </c>
      <c r="J266" s="197"/>
      <c r="K266" s="189">
        <v>17</v>
      </c>
      <c r="L266" s="206"/>
      <c r="M266" s="158">
        <v>55</v>
      </c>
      <c r="N266" s="26">
        <f t="shared" si="37"/>
        <v>7</v>
      </c>
      <c r="O266" s="27">
        <f t="shared" si="38"/>
        <v>560</v>
      </c>
      <c r="P266" s="27">
        <f t="shared" si="39"/>
        <v>282</v>
      </c>
      <c r="Q266" s="28">
        <f t="shared" si="40"/>
        <v>50.357142857142854</v>
      </c>
      <c r="R266" s="33" t="str">
        <f t="shared" si="41"/>
        <v>PASS</v>
      </c>
      <c r="S266" s="29">
        <f t="shared" si="42"/>
        <v>100</v>
      </c>
      <c r="T266" s="29" t="str">
        <f t="shared" si="43"/>
        <v xml:space="preserve"> FAIL: 1, ABSENT: 0</v>
      </c>
      <c r="U266" s="133" t="str">
        <f t="shared" si="44"/>
        <v xml:space="preserve">Math, </v>
      </c>
      <c r="V266" s="39"/>
    </row>
    <row r="267" spans="1:22" ht="15.75" customHeight="1" thickBot="1">
      <c r="A267" s="58">
        <v>261</v>
      </c>
      <c r="B267" s="177">
        <v>638</v>
      </c>
      <c r="C267" s="178" t="s">
        <v>1317</v>
      </c>
      <c r="D267" s="178" t="s">
        <v>1070</v>
      </c>
      <c r="E267" s="179">
        <v>47</v>
      </c>
      <c r="F267" s="157">
        <v>33</v>
      </c>
      <c r="G267" s="169">
        <v>44</v>
      </c>
      <c r="H267" s="169">
        <v>72</v>
      </c>
      <c r="I267" s="195">
        <v>45</v>
      </c>
      <c r="J267" s="195">
        <v>50</v>
      </c>
      <c r="K267" s="207"/>
      <c r="L267" s="206"/>
      <c r="M267" s="158">
        <v>21</v>
      </c>
      <c r="N267" s="26">
        <f t="shared" si="37"/>
        <v>7</v>
      </c>
      <c r="O267" s="27">
        <f t="shared" si="38"/>
        <v>575</v>
      </c>
      <c r="P267" s="27">
        <f t="shared" si="39"/>
        <v>312</v>
      </c>
      <c r="Q267" s="28">
        <f t="shared" si="40"/>
        <v>54.260869565217398</v>
      </c>
      <c r="R267" s="33" t="str">
        <f t="shared" si="41"/>
        <v>PASS</v>
      </c>
      <c r="S267" s="29">
        <f t="shared" si="42"/>
        <v>100</v>
      </c>
      <c r="T267" s="29" t="str">
        <f t="shared" si="43"/>
        <v xml:space="preserve"> FAIL: 1, ABSENT: 0</v>
      </c>
      <c r="U267" s="133" t="str">
        <f t="shared" si="44"/>
        <v xml:space="preserve">Physics, Statistics, Computer, </v>
      </c>
      <c r="V267" s="39"/>
    </row>
    <row r="268" spans="1:22" ht="15.75" customHeight="1" thickBot="1">
      <c r="A268" s="58">
        <v>262</v>
      </c>
      <c r="B268" s="174">
        <v>639</v>
      </c>
      <c r="C268" s="175" t="s">
        <v>1318</v>
      </c>
      <c r="D268" s="175" t="s">
        <v>1070</v>
      </c>
      <c r="E268" s="176">
        <v>35</v>
      </c>
      <c r="F268" s="186">
        <v>42</v>
      </c>
      <c r="G268" s="168">
        <v>56</v>
      </c>
      <c r="H268" s="168" t="s">
        <v>865</v>
      </c>
      <c r="I268" s="196">
        <v>33</v>
      </c>
      <c r="J268" s="197"/>
      <c r="K268" s="189">
        <v>28</v>
      </c>
      <c r="L268" s="206"/>
      <c r="M268" s="158">
        <v>40</v>
      </c>
      <c r="N268" s="26">
        <f t="shared" si="37"/>
        <v>7</v>
      </c>
      <c r="O268" s="27">
        <f t="shared" si="38"/>
        <v>560</v>
      </c>
      <c r="P268" s="27">
        <f t="shared" si="39"/>
        <v>234</v>
      </c>
      <c r="Q268" s="28">
        <f t="shared" si="40"/>
        <v>41.785714285714285</v>
      </c>
      <c r="R268" s="33" t="str">
        <f t="shared" si="41"/>
        <v>FAIL</v>
      </c>
      <c r="S268" s="29">
        <f t="shared" si="42"/>
        <v>300</v>
      </c>
      <c r="T268" s="29" t="str">
        <f t="shared" si="43"/>
        <v xml:space="preserve"> FAIL: 2, ABSENT: 1</v>
      </c>
      <c r="U268" s="133" t="str">
        <f t="shared" si="44"/>
        <v xml:space="preserve"> Islamic Study/Ethics, English, Math, </v>
      </c>
      <c r="V268" s="39"/>
    </row>
    <row r="269" spans="1:22" ht="15.75" customHeight="1" thickBot="1">
      <c r="A269" s="58">
        <v>263</v>
      </c>
      <c r="B269" s="177">
        <v>640</v>
      </c>
      <c r="C269" s="178" t="s">
        <v>973</v>
      </c>
      <c r="D269" s="178" t="s">
        <v>1070</v>
      </c>
      <c r="E269" s="179">
        <v>44</v>
      </c>
      <c r="F269" s="157">
        <v>27</v>
      </c>
      <c r="G269" s="169">
        <v>38</v>
      </c>
      <c r="H269" s="169">
        <v>67</v>
      </c>
      <c r="I269" s="195">
        <v>41</v>
      </c>
      <c r="J269" s="195">
        <v>50</v>
      </c>
      <c r="K269" s="207"/>
      <c r="L269" s="206"/>
      <c r="M269" s="158">
        <v>42</v>
      </c>
      <c r="N269" s="26">
        <f t="shared" si="37"/>
        <v>7</v>
      </c>
      <c r="O269" s="27">
        <f t="shared" si="38"/>
        <v>575</v>
      </c>
      <c r="P269" s="27">
        <f t="shared" si="39"/>
        <v>309</v>
      </c>
      <c r="Q269" s="28">
        <f t="shared" si="40"/>
        <v>53.739130434782609</v>
      </c>
      <c r="R269" s="33" t="str">
        <f t="shared" si="41"/>
        <v>PASS</v>
      </c>
      <c r="S269" s="29">
        <f t="shared" si="42"/>
        <v>100</v>
      </c>
      <c r="T269" s="29" t="str">
        <f t="shared" si="43"/>
        <v xml:space="preserve"> FAIL: 1, ABSENT: 0</v>
      </c>
      <c r="U269" s="133" t="str">
        <f t="shared" si="44"/>
        <v/>
      </c>
      <c r="V269" s="39"/>
    </row>
    <row r="270" spans="1:22" ht="15.75" customHeight="1" thickBot="1">
      <c r="A270" s="58">
        <v>264</v>
      </c>
      <c r="B270" s="174">
        <v>641</v>
      </c>
      <c r="C270" s="175" t="s">
        <v>1319</v>
      </c>
      <c r="D270" s="175" t="s">
        <v>1070</v>
      </c>
      <c r="E270" s="176">
        <v>47</v>
      </c>
      <c r="F270" s="157">
        <v>41</v>
      </c>
      <c r="G270" s="168">
        <v>35</v>
      </c>
      <c r="H270" s="168">
        <v>68</v>
      </c>
      <c r="I270" s="196">
        <v>50</v>
      </c>
      <c r="J270" s="197"/>
      <c r="K270" s="189">
        <v>35</v>
      </c>
      <c r="L270" s="206"/>
      <c r="M270" s="158">
        <v>33</v>
      </c>
      <c r="N270" s="26">
        <f t="shared" si="37"/>
        <v>7</v>
      </c>
      <c r="O270" s="27">
        <f t="shared" si="38"/>
        <v>560</v>
      </c>
      <c r="P270" s="27">
        <f t="shared" si="39"/>
        <v>309</v>
      </c>
      <c r="Q270" s="28">
        <f t="shared" si="40"/>
        <v>55.178571428571431</v>
      </c>
      <c r="R270" s="33" t="str">
        <f t="shared" si="41"/>
        <v>PASS</v>
      </c>
      <c r="S270" s="29">
        <f t="shared" si="42"/>
        <v>100</v>
      </c>
      <c r="T270" s="29" t="str">
        <f t="shared" si="43"/>
        <v xml:space="preserve"> FAIL: 1, ABSENT: 0</v>
      </c>
      <c r="U270" s="133" t="str">
        <f t="shared" si="44"/>
        <v xml:space="preserve">Physics, Statistics, </v>
      </c>
      <c r="V270" s="39"/>
    </row>
    <row r="271" spans="1:22" ht="15.75" customHeight="1" thickBot="1">
      <c r="A271" s="58">
        <v>265</v>
      </c>
      <c r="B271" s="177">
        <v>643</v>
      </c>
      <c r="C271" s="178" t="s">
        <v>1320</v>
      </c>
      <c r="D271" s="178" t="s">
        <v>1070</v>
      </c>
      <c r="E271" s="179">
        <v>49</v>
      </c>
      <c r="F271" s="157">
        <v>41</v>
      </c>
      <c r="G271" s="169">
        <v>52</v>
      </c>
      <c r="H271" s="169">
        <v>55</v>
      </c>
      <c r="I271" s="195">
        <v>61</v>
      </c>
      <c r="J271" s="200"/>
      <c r="K271" s="189">
        <v>46</v>
      </c>
      <c r="L271" s="206"/>
      <c r="M271" s="158">
        <v>38</v>
      </c>
      <c r="N271" s="26">
        <f t="shared" si="37"/>
        <v>7</v>
      </c>
      <c r="O271" s="27">
        <f t="shared" si="38"/>
        <v>560</v>
      </c>
      <c r="P271" s="27">
        <f t="shared" si="39"/>
        <v>342</v>
      </c>
      <c r="Q271" s="28">
        <f t="shared" si="40"/>
        <v>61.071428571428577</v>
      </c>
      <c r="R271" s="33" t="str">
        <f t="shared" si="41"/>
        <v>PASS</v>
      </c>
      <c r="S271" s="29">
        <f t="shared" si="42"/>
        <v>0</v>
      </c>
      <c r="T271" s="29" t="str">
        <f t="shared" si="43"/>
        <v>PASS</v>
      </c>
      <c r="U271" s="133" t="str">
        <f t="shared" si="44"/>
        <v/>
      </c>
      <c r="V271" s="39"/>
    </row>
    <row r="272" spans="1:22" ht="15.75" customHeight="1" thickBot="1">
      <c r="A272" s="58">
        <v>266</v>
      </c>
      <c r="B272" s="174">
        <v>644</v>
      </c>
      <c r="C272" s="175" t="s">
        <v>1321</v>
      </c>
      <c r="D272" s="175" t="s">
        <v>1070</v>
      </c>
      <c r="E272" s="176">
        <v>45</v>
      </c>
      <c r="F272" s="157">
        <v>39</v>
      </c>
      <c r="G272" s="168">
        <v>29</v>
      </c>
      <c r="H272" s="168" t="s">
        <v>865</v>
      </c>
      <c r="I272" s="196">
        <v>30</v>
      </c>
      <c r="J272" s="196">
        <v>51</v>
      </c>
      <c r="K272" s="207"/>
      <c r="L272" s="206"/>
      <c r="M272" s="158">
        <v>23</v>
      </c>
      <c r="N272" s="26">
        <f t="shared" si="37"/>
        <v>7</v>
      </c>
      <c r="O272" s="27">
        <f t="shared" si="38"/>
        <v>575</v>
      </c>
      <c r="P272" s="27">
        <f t="shared" si="39"/>
        <v>217</v>
      </c>
      <c r="Q272" s="28">
        <f t="shared" si="40"/>
        <v>37.739130434782609</v>
      </c>
      <c r="R272" s="33" t="str">
        <f t="shared" si="41"/>
        <v>FAIL</v>
      </c>
      <c r="S272" s="29">
        <f t="shared" si="42"/>
        <v>400</v>
      </c>
      <c r="T272" s="29" t="str">
        <f t="shared" si="43"/>
        <v xml:space="preserve"> FAIL: 3, ABSENT: 1</v>
      </c>
      <c r="U272" s="133" t="str">
        <f t="shared" si="44"/>
        <v xml:space="preserve"> Islamic Study/Ethics, English, Physics, Statistics, Computer, </v>
      </c>
      <c r="V272" s="39"/>
    </row>
    <row r="273" spans="1:22" ht="15.75" customHeight="1" thickBot="1">
      <c r="A273" s="58">
        <v>267</v>
      </c>
      <c r="B273" s="177">
        <v>645</v>
      </c>
      <c r="C273" s="178" t="s">
        <v>1322</v>
      </c>
      <c r="D273" s="178" t="s">
        <v>1070</v>
      </c>
      <c r="E273" s="179" t="s">
        <v>865</v>
      </c>
      <c r="F273" s="157">
        <v>23</v>
      </c>
      <c r="G273" s="169" t="s">
        <v>865</v>
      </c>
      <c r="H273" s="169">
        <v>30</v>
      </c>
      <c r="I273" s="195" t="s">
        <v>865</v>
      </c>
      <c r="J273" s="200"/>
      <c r="K273" s="189">
        <v>15</v>
      </c>
      <c r="L273" s="206"/>
      <c r="M273" s="158">
        <v>17</v>
      </c>
      <c r="N273" s="26">
        <f t="shared" si="37"/>
        <v>7</v>
      </c>
      <c r="O273" s="27">
        <f t="shared" si="38"/>
        <v>560</v>
      </c>
      <c r="P273" s="27">
        <f t="shared" si="39"/>
        <v>85</v>
      </c>
      <c r="Q273" s="28">
        <f t="shared" si="40"/>
        <v>15.178571428571427</v>
      </c>
      <c r="R273" s="33" t="str">
        <f t="shared" si="41"/>
        <v>FAIL</v>
      </c>
      <c r="S273" s="29">
        <f t="shared" si="42"/>
        <v>500</v>
      </c>
      <c r="T273" s="29" t="str">
        <f t="shared" si="43"/>
        <v xml:space="preserve"> FAIL: 3, ABSENT: 3</v>
      </c>
      <c r="U273" s="133" t="str">
        <f t="shared" si="44"/>
        <v xml:space="preserve">Tarjuma, English, Math, Physics, Statistics, Computer, </v>
      </c>
      <c r="V273" s="39"/>
    </row>
    <row r="274" spans="1:22" ht="15.75" customHeight="1" thickBot="1">
      <c r="A274" s="58">
        <v>268</v>
      </c>
      <c r="B274" s="174">
        <v>646</v>
      </c>
      <c r="C274" s="175" t="s">
        <v>1323</v>
      </c>
      <c r="D274" s="175" t="s">
        <v>1070</v>
      </c>
      <c r="E274" s="176" t="s">
        <v>865</v>
      </c>
      <c r="F274" s="157" t="s">
        <v>865</v>
      </c>
      <c r="G274" s="168" t="s">
        <v>865</v>
      </c>
      <c r="H274" s="168" t="s">
        <v>865</v>
      </c>
      <c r="I274" s="196" t="s">
        <v>865</v>
      </c>
      <c r="J274" s="196" t="s">
        <v>865</v>
      </c>
      <c r="K274" s="207"/>
      <c r="L274" s="206"/>
      <c r="M274" s="157" t="s">
        <v>865</v>
      </c>
      <c r="N274" s="26">
        <f t="shared" si="37"/>
        <v>7</v>
      </c>
      <c r="O274" s="27">
        <f t="shared" si="38"/>
        <v>575</v>
      </c>
      <c r="P274" s="27">
        <f t="shared" si="39"/>
        <v>0</v>
      </c>
      <c r="Q274" s="28">
        <f t="shared" si="40"/>
        <v>0</v>
      </c>
      <c r="R274" s="33" t="str">
        <f t="shared" si="41"/>
        <v>ABSENT</v>
      </c>
      <c r="S274" s="29">
        <f t="shared" si="42"/>
        <v>600</v>
      </c>
      <c r="T274" s="29" t="str">
        <f t="shared" si="43"/>
        <v xml:space="preserve"> FAIL: 0, ABSENT: 7</v>
      </c>
      <c r="U274" s="133" t="str">
        <f t="shared" si="44"/>
        <v xml:space="preserve">Tarjuma,  Islamic Study/Ethics, English, Urdu, Physics, Statistics, Computer, </v>
      </c>
      <c r="V274" s="39"/>
    </row>
    <row r="275" spans="1:22" ht="15.75" customHeight="1" thickBot="1">
      <c r="A275" s="58">
        <v>269</v>
      </c>
      <c r="B275" s="177">
        <v>647</v>
      </c>
      <c r="C275" s="178" t="s">
        <v>1320</v>
      </c>
      <c r="D275" s="178" t="s">
        <v>1070</v>
      </c>
      <c r="E275" s="179">
        <v>47</v>
      </c>
      <c r="F275" s="157">
        <v>31</v>
      </c>
      <c r="G275" s="169">
        <v>43</v>
      </c>
      <c r="H275" s="169">
        <v>64</v>
      </c>
      <c r="I275" s="195">
        <v>19</v>
      </c>
      <c r="J275" s="195">
        <v>40</v>
      </c>
      <c r="K275" s="207"/>
      <c r="L275" s="206"/>
      <c r="M275" s="158">
        <v>24</v>
      </c>
      <c r="N275" s="26">
        <f t="shared" si="37"/>
        <v>7</v>
      </c>
      <c r="O275" s="27">
        <f t="shared" si="38"/>
        <v>575</v>
      </c>
      <c r="P275" s="27">
        <f t="shared" si="39"/>
        <v>268</v>
      </c>
      <c r="Q275" s="28">
        <f t="shared" si="40"/>
        <v>46.608695652173914</v>
      </c>
      <c r="R275" s="33" t="str">
        <f t="shared" si="41"/>
        <v>FAIL</v>
      </c>
      <c r="S275" s="29">
        <f t="shared" si="42"/>
        <v>200</v>
      </c>
      <c r="T275" s="29" t="str">
        <f t="shared" si="43"/>
        <v xml:space="preserve"> FAIL: 2, ABSENT: 0</v>
      </c>
      <c r="U275" s="133" t="str">
        <f t="shared" si="44"/>
        <v xml:space="preserve">English, Physics, Statistics, Computer, </v>
      </c>
      <c r="V275" s="39"/>
    </row>
    <row r="276" spans="1:22" ht="15.75" customHeight="1" thickBot="1">
      <c r="A276" s="58">
        <v>270</v>
      </c>
      <c r="B276" s="174">
        <v>648</v>
      </c>
      <c r="C276" s="175" t="s">
        <v>1324</v>
      </c>
      <c r="D276" s="175" t="s">
        <v>1070</v>
      </c>
      <c r="E276" s="176">
        <v>45</v>
      </c>
      <c r="F276" s="157">
        <v>28</v>
      </c>
      <c r="G276" s="168">
        <v>40</v>
      </c>
      <c r="H276" s="168">
        <v>54</v>
      </c>
      <c r="I276" s="196">
        <v>7</v>
      </c>
      <c r="J276" s="197"/>
      <c r="K276" s="189">
        <v>6</v>
      </c>
      <c r="L276" s="206"/>
      <c r="M276" s="158">
        <v>11</v>
      </c>
      <c r="N276" s="26">
        <f t="shared" si="37"/>
        <v>7</v>
      </c>
      <c r="O276" s="27">
        <f t="shared" si="38"/>
        <v>560</v>
      </c>
      <c r="P276" s="27">
        <f t="shared" si="39"/>
        <v>191</v>
      </c>
      <c r="Q276" s="28">
        <f t="shared" si="40"/>
        <v>34.107142857142861</v>
      </c>
      <c r="R276" s="33" t="str">
        <f t="shared" si="41"/>
        <v>FAIL</v>
      </c>
      <c r="S276" s="29">
        <f t="shared" si="42"/>
        <v>500</v>
      </c>
      <c r="T276" s="29" t="str">
        <f t="shared" si="43"/>
        <v xml:space="preserve"> FAIL: 3, ABSENT: 0</v>
      </c>
      <c r="U276" s="133" t="str">
        <f t="shared" si="44"/>
        <v xml:space="preserve">English, Math, Physics, Statistics, Computer, </v>
      </c>
      <c r="V276" s="39"/>
    </row>
    <row r="277" spans="1:22" ht="15.75" customHeight="1" thickBot="1">
      <c r="A277" s="58">
        <v>271</v>
      </c>
      <c r="B277" s="177">
        <v>649</v>
      </c>
      <c r="C277" s="178" t="s">
        <v>1325</v>
      </c>
      <c r="D277" s="178" t="s">
        <v>1070</v>
      </c>
      <c r="E277" s="179">
        <v>45</v>
      </c>
      <c r="F277" s="157">
        <v>41</v>
      </c>
      <c r="G277" s="169">
        <v>48</v>
      </c>
      <c r="H277" s="169">
        <v>70</v>
      </c>
      <c r="I277" s="195">
        <v>22</v>
      </c>
      <c r="J277" s="200"/>
      <c r="K277" s="189">
        <v>28</v>
      </c>
      <c r="L277" s="206"/>
      <c r="M277" s="158">
        <v>32</v>
      </c>
      <c r="N277" s="26">
        <f t="shared" si="37"/>
        <v>7</v>
      </c>
      <c r="O277" s="27">
        <f t="shared" si="38"/>
        <v>560</v>
      </c>
      <c r="P277" s="27">
        <f t="shared" si="39"/>
        <v>286</v>
      </c>
      <c r="Q277" s="28">
        <f t="shared" si="40"/>
        <v>51.071428571428569</v>
      </c>
      <c r="R277" s="33" t="str">
        <f t="shared" si="41"/>
        <v>FAIL</v>
      </c>
      <c r="S277" s="29">
        <f t="shared" si="42"/>
        <v>200</v>
      </c>
      <c r="T277" s="29" t="str">
        <f t="shared" si="43"/>
        <v xml:space="preserve"> FAIL: 2, ABSENT: 0</v>
      </c>
      <c r="U277" s="133" t="str">
        <f t="shared" si="44"/>
        <v xml:space="preserve">English, Math, Physics, Statistics, </v>
      </c>
      <c r="V277" s="39"/>
    </row>
    <row r="278" spans="1:22" ht="15.75" customHeight="1" thickBot="1">
      <c r="A278" s="58">
        <v>272</v>
      </c>
      <c r="B278" s="174">
        <v>650</v>
      </c>
      <c r="C278" s="175" t="s">
        <v>1326</v>
      </c>
      <c r="D278" s="175" t="s">
        <v>1070</v>
      </c>
      <c r="E278" s="176">
        <v>40</v>
      </c>
      <c r="F278" s="157">
        <v>40</v>
      </c>
      <c r="G278" s="168">
        <v>42</v>
      </c>
      <c r="H278" s="168">
        <v>53</v>
      </c>
      <c r="I278" s="196">
        <v>54</v>
      </c>
      <c r="J278" s="197"/>
      <c r="K278" s="189">
        <v>11</v>
      </c>
      <c r="L278" s="206"/>
      <c r="M278" s="158">
        <v>36</v>
      </c>
      <c r="N278" s="26">
        <f t="shared" si="37"/>
        <v>7</v>
      </c>
      <c r="O278" s="27">
        <f t="shared" si="38"/>
        <v>560</v>
      </c>
      <c r="P278" s="27">
        <f t="shared" si="39"/>
        <v>276</v>
      </c>
      <c r="Q278" s="28">
        <f t="shared" si="40"/>
        <v>49.285714285714292</v>
      </c>
      <c r="R278" s="33" t="str">
        <f t="shared" si="41"/>
        <v>PASS</v>
      </c>
      <c r="S278" s="29">
        <f t="shared" si="42"/>
        <v>100</v>
      </c>
      <c r="T278" s="29" t="str">
        <f t="shared" si="43"/>
        <v xml:space="preserve"> FAIL: 1, ABSENT: 0</v>
      </c>
      <c r="U278" s="133" t="str">
        <f t="shared" si="44"/>
        <v xml:space="preserve">Math, </v>
      </c>
      <c r="V278" s="39"/>
    </row>
    <row r="281" spans="1:22" ht="15" customHeight="1" thickBot="1"/>
    <row r="282" spans="1:22" ht="15" customHeight="1" thickTop="1" thickBot="1">
      <c r="D282" s="253" t="s">
        <v>281</v>
      </c>
      <c r="E282" s="254">
        <f>COUNTBLANK(E7:E278)</f>
        <v>0</v>
      </c>
      <c r="F282" s="254">
        <f>COUNTBLANK(F7:F278)</f>
        <v>0</v>
      </c>
      <c r="G282" s="254">
        <f>COUNTBLANK(G7:G278)</f>
        <v>0</v>
      </c>
      <c r="H282" s="254">
        <f>COUNTBLANK(H7:H278)</f>
        <v>0</v>
      </c>
      <c r="I282" s="254">
        <f>COUNTBLANK(I7:I278)</f>
        <v>3</v>
      </c>
      <c r="J282" s="254">
        <f>COUNTBLANK(J7:J278)</f>
        <v>179</v>
      </c>
      <c r="K282" s="254">
        <f>COUNTBLANK(K7:K278)</f>
        <v>105</v>
      </c>
      <c r="L282" s="261">
        <f>COUNTBLANK(L7:L278)</f>
        <v>259</v>
      </c>
      <c r="M282" s="261">
        <f>COUNTBLANK(M7:M278)</f>
        <v>5</v>
      </c>
      <c r="N282" s="90"/>
      <c r="O282" s="90"/>
      <c r="P282" s="90"/>
      <c r="Q282" s="262" t="s">
        <v>280</v>
      </c>
      <c r="R282" s="263"/>
    </row>
    <row r="283" spans="1:22" ht="15" customHeight="1" thickTop="1" thickBot="1">
      <c r="D283" s="255" t="s">
        <v>837</v>
      </c>
      <c r="E283" s="254">
        <f>COUNT(E7:E278)</f>
        <v>169</v>
      </c>
      <c r="F283" s="254">
        <f>COUNT(F7:F278)</f>
        <v>187</v>
      </c>
      <c r="G283" s="254">
        <f>COUNT(G7:G278)</f>
        <v>181</v>
      </c>
      <c r="H283" s="254">
        <f>COUNT(H7:H278)</f>
        <v>187</v>
      </c>
      <c r="I283" s="254">
        <f>COUNT(I7:I278)</f>
        <v>166</v>
      </c>
      <c r="J283" s="254">
        <f>COUNT(J7:J278)</f>
        <v>60</v>
      </c>
      <c r="K283" s="254">
        <f>COUNT(K7:K278)</f>
        <v>102</v>
      </c>
      <c r="L283" s="266">
        <f>COUNT(L7:L278)</f>
        <v>8</v>
      </c>
      <c r="M283" s="261">
        <f>COUNT(M7:M278)</f>
        <v>172</v>
      </c>
      <c r="N283" s="90"/>
      <c r="O283" s="90"/>
      <c r="P283" s="90"/>
      <c r="Q283" s="258" t="s">
        <v>282</v>
      </c>
      <c r="R283" s="264">
        <f>COUNTIF(R7:R278,"PASS")</f>
        <v>88</v>
      </c>
    </row>
    <row r="284" spans="1:22" ht="15" customHeight="1" thickTop="1" thickBot="1">
      <c r="D284" s="253" t="s">
        <v>284</v>
      </c>
      <c r="E284" s="254">
        <f>COUNTA(E7:E278)</f>
        <v>272</v>
      </c>
      <c r="F284" s="254">
        <f>COUNTA(F7:F278)</f>
        <v>272</v>
      </c>
      <c r="G284" s="254">
        <f>COUNTA(G7:G278)</f>
        <v>272</v>
      </c>
      <c r="H284" s="254">
        <f>COUNTA(H7:H278)</f>
        <v>272</v>
      </c>
      <c r="I284" s="254">
        <f>COUNTA(I7:I278)</f>
        <v>269</v>
      </c>
      <c r="J284" s="254">
        <f>COUNTA(J7:J278)</f>
        <v>93</v>
      </c>
      <c r="K284" s="254">
        <f>COUNTA(K7:K278)</f>
        <v>167</v>
      </c>
      <c r="L284" s="259">
        <f>COUNTA(L7:L278)</f>
        <v>13</v>
      </c>
      <c r="M284" s="261">
        <f>COUNTA(M7:M278)</f>
        <v>267</v>
      </c>
      <c r="N284" s="90"/>
      <c r="O284" s="90"/>
      <c r="P284" s="90"/>
      <c r="Q284" s="258" t="s">
        <v>283</v>
      </c>
      <c r="R284" s="264">
        <f>COUNTIF(R7:R278,"FAIL")</f>
        <v>124</v>
      </c>
    </row>
    <row r="285" spans="1:22" ht="15" customHeight="1" thickTop="1" thickBot="1">
      <c r="D285" s="253" t="s">
        <v>286</v>
      </c>
      <c r="E285" s="259">
        <f>COUNTIF(E7:E278,"&gt;=20")</f>
        <v>167</v>
      </c>
      <c r="F285" s="259">
        <f>COUNTIF(F7:F278,"&gt;=20")</f>
        <v>185</v>
      </c>
      <c r="G285" s="259">
        <f>COUNTIF(G7:G278,"&gt;=40")</f>
        <v>147</v>
      </c>
      <c r="H285" s="259">
        <f>COUNTIF(H7:H278,"&gt;=40")</f>
        <v>181</v>
      </c>
      <c r="I285" s="259">
        <f>COUNTIF(I7:I278,"&gt;=40")</f>
        <v>85</v>
      </c>
      <c r="J285" s="259">
        <f>COUNTIF(J7:J278,"&gt;=40")</f>
        <v>50</v>
      </c>
      <c r="K285" s="259">
        <f>COUNTIF(K7:K278,"&gt;=34")</f>
        <v>44</v>
      </c>
      <c r="L285" s="259">
        <f>COUNTIF(K7:K278,"&gt;=34")</f>
        <v>44</v>
      </c>
      <c r="M285" s="261">
        <f>COUNTIF(K7:K278,"&gt;=30")</f>
        <v>50</v>
      </c>
      <c r="N285" s="90"/>
      <c r="O285" s="90"/>
      <c r="P285" s="90"/>
      <c r="Q285" s="258" t="s">
        <v>285</v>
      </c>
      <c r="R285" s="264">
        <f>COUNTIF(R7:R278,"ABSENT")</f>
        <v>60</v>
      </c>
    </row>
    <row r="286" spans="1:22" ht="15" customHeight="1" thickTop="1" thickBot="1">
      <c r="D286" s="258" t="s">
        <v>287</v>
      </c>
      <c r="E286" s="259">
        <f>COUNTIF(E8:E279,"&lt;20")</f>
        <v>2</v>
      </c>
      <c r="F286" s="259">
        <f>COUNTIF(F7:F278,"&lt;20")</f>
        <v>2</v>
      </c>
      <c r="G286" s="259">
        <f>COUNTIF(G7:G278,"&lt;40")</f>
        <v>34</v>
      </c>
      <c r="H286" s="259">
        <f>COUNTIF(H7:H278,"&lt;40")</f>
        <v>6</v>
      </c>
      <c r="I286" s="259">
        <f>COUNTIF(I7:I278,"&lt;40")</f>
        <v>81</v>
      </c>
      <c r="J286" s="259">
        <f>COUNTIF(J7:J278,"&lt;40")</f>
        <v>10</v>
      </c>
      <c r="K286" s="259">
        <f>COUNTIF(K7:K278,"&lt;34")</f>
        <v>58</v>
      </c>
      <c r="L286" s="259">
        <f>COUNTIF(L7:L278,"&lt;34")</f>
        <v>2</v>
      </c>
      <c r="M286" s="261">
        <f>COUNTIF(M7:M278,"&lt;30")</f>
        <v>55</v>
      </c>
      <c r="N286" s="90"/>
      <c r="O286" s="90"/>
      <c r="P286" s="90"/>
      <c r="Q286" s="265" t="s">
        <v>858</v>
      </c>
      <c r="R286" s="264">
        <f>COUNTIFS(S7:S278,"&lt;&gt;0",S7:S278,"&lt;&gt;")</f>
        <v>228</v>
      </c>
    </row>
    <row r="287" spans="1:22" ht="15" customHeight="1" thickTop="1"/>
  </sheetData>
  <autoFilter ref="A1:X278" xr:uid="{00000000-0009-0000-0000-000002000000}"/>
  <mergeCells count="6">
    <mergeCell ref="U5:U6"/>
    <mergeCell ref="A1:A4"/>
    <mergeCell ref="B1:B4"/>
    <mergeCell ref="G4:H4"/>
    <mergeCell ref="N4:R4"/>
    <mergeCell ref="Q282:R282"/>
  </mergeCells>
  <conditionalFormatting sqref="M7:M26">
    <cfRule type="containsText" dxfId="30" priority="77" operator="containsText" text="A">
      <formula>NOT(ISERROR(SEARCH(("A"),(M7))))</formula>
    </cfRule>
  </conditionalFormatting>
  <conditionalFormatting sqref="M7:M26">
    <cfRule type="containsText" dxfId="29" priority="78" operator="containsText" text="A">
      <formula>NOT(ISERROR(SEARCH(("A"),(M7))))</formula>
    </cfRule>
  </conditionalFormatting>
  <conditionalFormatting sqref="E1:F6 M7:M23 M25:M26">
    <cfRule type="expression" dxfId="28" priority="79">
      <formula>AND(ISNUMBER(E1), E1&lt;17)</formula>
    </cfRule>
  </conditionalFormatting>
  <conditionalFormatting sqref="G1:J6">
    <cfRule type="expression" dxfId="27" priority="80">
      <formula>AND(ISNUMBER(G1), G1&lt;33)</formula>
    </cfRule>
  </conditionalFormatting>
  <conditionalFormatting sqref="J4 K1:L6">
    <cfRule type="expression" dxfId="26" priority="81">
      <formula>AND(ISNUMBER(K1), K1&lt;28)</formula>
    </cfRule>
  </conditionalFormatting>
  <conditionalFormatting sqref="M1:M26">
    <cfRule type="expression" dxfId="25" priority="82">
      <formula>AND(ISNUMBER(M1), M1&lt;25)</formula>
    </cfRule>
  </conditionalFormatting>
  <conditionalFormatting sqref="L283 E282:K286">
    <cfRule type="containsText" dxfId="24" priority="1" operator="containsText" text="A">
      <formula>NOT(ISERROR(SEARCH(("A"),(E282))))</formula>
    </cfRule>
  </conditionalFormatting>
  <conditionalFormatting sqref="L283 E282:K286">
    <cfRule type="containsText" dxfId="23" priority="2" operator="containsText" text="A">
      <formula>NOT(ISERROR(SEARCH(("A"),(E282))))</formula>
    </cfRule>
  </conditionalFormatting>
  <conditionalFormatting sqref="L283 E282:K286">
    <cfRule type="expression" dxfId="22" priority="3">
      <formula>AND(ISNUMBER(E282), E282&lt;17)</formula>
    </cfRule>
  </conditionalFormatting>
  <conditionalFormatting sqref="G284:H286">
    <cfRule type="expression" dxfId="21" priority="4">
      <formula>AND(ISNUMBER(G284), G284&lt;33)</formula>
    </cfRule>
  </conditionalFormatting>
  <conditionalFormatting sqref="I284:K286">
    <cfRule type="expression" dxfId="20" priority="5">
      <formula>AND(ISNUMBER(I284), I284&lt;28)</formula>
    </cfRule>
  </conditionalFormatting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L352"/>
  <sheetViews>
    <sheetView zoomScale="90" zoomScaleNormal="90" workbookViewId="0">
      <pane xSplit="3" ySplit="6" topLeftCell="D67" activePane="bottomRight" state="frozen"/>
      <selection pane="topRight" activeCell="D1" sqref="D1"/>
      <selection pane="bottomLeft" activeCell="A7" sqref="A7"/>
      <selection pane="bottomRight" activeCell="AH369" sqref="AH369"/>
    </sheetView>
  </sheetViews>
  <sheetFormatPr defaultColWidth="12.5703125" defaultRowHeight="15" customHeight="1"/>
  <cols>
    <col min="1" max="2" width="8.140625" customWidth="1"/>
    <col min="3" max="3" width="21.28515625" customWidth="1"/>
    <col min="4" max="4" width="14.5703125" customWidth="1"/>
    <col min="5" max="5" width="8.140625" customWidth="1"/>
    <col min="6" max="6" width="9.7109375" customWidth="1"/>
    <col min="7" max="7" width="8.5703125" customWidth="1"/>
    <col min="8" max="8" width="7.85546875" customWidth="1"/>
    <col min="9" max="9" width="7.28515625" customWidth="1"/>
    <col min="10" max="10" width="7" customWidth="1"/>
    <col min="11" max="11" width="6.85546875" customWidth="1"/>
    <col min="12" max="12" width="7" customWidth="1"/>
    <col min="13" max="13" width="7.28515625" customWidth="1"/>
    <col min="14" max="14" width="8.140625" customWidth="1"/>
    <col min="15" max="16" width="7.42578125" customWidth="1"/>
    <col min="17" max="18" width="7.7109375" customWidth="1"/>
    <col min="19" max="19" width="6.85546875" customWidth="1"/>
    <col min="20" max="20" width="7.85546875" customWidth="1"/>
    <col min="21" max="21" width="8.5703125" customWidth="1"/>
    <col min="22" max="22" width="7.85546875" customWidth="1"/>
    <col min="23" max="23" width="7.42578125" customWidth="1"/>
    <col min="24" max="24" width="7.7109375" customWidth="1"/>
    <col min="25" max="25" width="8.140625" customWidth="1"/>
    <col min="26" max="26" width="7.28515625" customWidth="1"/>
    <col min="27" max="28" width="7.85546875" customWidth="1"/>
    <col min="29" max="29" width="7.7109375" customWidth="1"/>
    <col min="30" max="30" width="9.28515625" customWidth="1"/>
    <col min="31" max="33" width="8.42578125" customWidth="1"/>
    <col min="34" max="34" width="19.140625" customWidth="1"/>
    <col min="35" max="35" width="56.85546875" style="100" customWidth="1"/>
  </cols>
  <sheetData>
    <row r="1" spans="1:38" ht="15.75" customHeight="1">
      <c r="A1" s="215"/>
      <c r="B1" s="215"/>
      <c r="C1" s="1" t="s">
        <v>0</v>
      </c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2"/>
      <c r="AG1" s="2"/>
      <c r="AH1" s="50"/>
    </row>
    <row r="2" spans="1:38" ht="15.75" customHeight="1">
      <c r="A2" s="216"/>
      <c r="B2" s="216"/>
      <c r="C2" s="4" t="s">
        <v>1</v>
      </c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2"/>
      <c r="AG2" s="2"/>
      <c r="AH2" s="50"/>
    </row>
    <row r="3" spans="1:38" ht="15.75" customHeight="1">
      <c r="A3" s="216"/>
      <c r="B3" s="216"/>
      <c r="C3" s="5" t="s">
        <v>2</v>
      </c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2"/>
      <c r="AG3" s="2"/>
      <c r="AH3" s="50"/>
    </row>
    <row r="4" spans="1:38" ht="16.5" customHeight="1">
      <c r="A4" s="217"/>
      <c r="B4" s="217"/>
      <c r="C4" s="2"/>
      <c r="D4" s="2"/>
      <c r="E4" s="54"/>
      <c r="F4" s="54"/>
      <c r="G4" s="218" t="s">
        <v>3</v>
      </c>
      <c r="H4" s="220"/>
      <c r="I4" s="54"/>
      <c r="J4" s="218"/>
      <c r="K4" s="219"/>
      <c r="L4" s="220"/>
      <c r="M4" s="218"/>
      <c r="N4" s="220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221"/>
      <c r="AC4" s="219"/>
      <c r="AD4" s="219"/>
      <c r="AE4" s="219"/>
      <c r="AF4" s="220"/>
      <c r="AG4" s="6"/>
      <c r="AH4" s="7"/>
    </row>
    <row r="5" spans="1:38" ht="15.75" customHeight="1">
      <c r="A5" s="9"/>
      <c r="B5" s="9"/>
      <c r="C5" s="9" t="s">
        <v>5</v>
      </c>
      <c r="D5" s="10"/>
      <c r="E5" s="11" t="s">
        <v>6</v>
      </c>
      <c r="F5" s="11" t="s">
        <v>1643</v>
      </c>
      <c r="G5" s="11" t="s">
        <v>7</v>
      </c>
      <c r="H5" s="11" t="s">
        <v>8</v>
      </c>
      <c r="I5" s="11" t="s">
        <v>1642</v>
      </c>
      <c r="J5" s="11" t="s">
        <v>531</v>
      </c>
      <c r="K5" s="11" t="s">
        <v>307</v>
      </c>
      <c r="L5" s="11" t="s">
        <v>532</v>
      </c>
      <c r="M5" s="11" t="s">
        <v>533</v>
      </c>
      <c r="N5" s="11" t="s">
        <v>534</v>
      </c>
      <c r="O5" s="11" t="s">
        <v>535</v>
      </c>
      <c r="P5" s="11" t="s">
        <v>536</v>
      </c>
      <c r="Q5" s="11" t="s">
        <v>537</v>
      </c>
      <c r="R5" s="11" t="s">
        <v>538</v>
      </c>
      <c r="S5" s="11" t="s">
        <v>539</v>
      </c>
      <c r="T5" s="11" t="s">
        <v>540</v>
      </c>
      <c r="U5" s="11" t="s">
        <v>541</v>
      </c>
      <c r="V5" s="56" t="s">
        <v>542</v>
      </c>
      <c r="W5" s="11" t="s">
        <v>543</v>
      </c>
      <c r="X5" s="11" t="s">
        <v>544</v>
      </c>
      <c r="Y5" s="11" t="s">
        <v>308</v>
      </c>
      <c r="Z5" s="11" t="s">
        <v>545</v>
      </c>
      <c r="AA5" s="11" t="s">
        <v>546</v>
      </c>
      <c r="AB5" s="11" t="s">
        <v>12</v>
      </c>
      <c r="AC5" s="11" t="s">
        <v>13</v>
      </c>
      <c r="AD5" s="11" t="s">
        <v>14</v>
      </c>
      <c r="AE5" s="56" t="s">
        <v>547</v>
      </c>
      <c r="AF5" s="11" t="s">
        <v>16</v>
      </c>
      <c r="AG5" s="11" t="s">
        <v>17</v>
      </c>
      <c r="AH5" s="279" t="s">
        <v>18</v>
      </c>
      <c r="AI5" s="282" t="s">
        <v>859</v>
      </c>
      <c r="AJ5" s="131"/>
    </row>
    <row r="6" spans="1:38" ht="33" customHeight="1" thickBot="1">
      <c r="A6" s="15" t="s">
        <v>548</v>
      </c>
      <c r="B6" s="15" t="s">
        <v>20</v>
      </c>
      <c r="C6" s="16" t="s">
        <v>21</v>
      </c>
      <c r="D6" s="17" t="s">
        <v>22</v>
      </c>
      <c r="E6" s="18">
        <v>50</v>
      </c>
      <c r="F6" s="18">
        <v>50</v>
      </c>
      <c r="G6" s="18">
        <v>100</v>
      </c>
      <c r="H6" s="18">
        <v>100</v>
      </c>
      <c r="I6" s="52">
        <v>100</v>
      </c>
      <c r="J6" s="52">
        <v>100</v>
      </c>
      <c r="K6" s="52">
        <v>100</v>
      </c>
      <c r="L6" s="52">
        <v>100</v>
      </c>
      <c r="M6" s="52">
        <v>100</v>
      </c>
      <c r="N6" s="52">
        <v>100</v>
      </c>
      <c r="O6" s="52">
        <v>100</v>
      </c>
      <c r="P6" s="52">
        <v>100</v>
      </c>
      <c r="Q6" s="52">
        <v>100</v>
      </c>
      <c r="R6" s="52">
        <v>100</v>
      </c>
      <c r="S6" s="52">
        <v>100</v>
      </c>
      <c r="T6" s="57">
        <v>85</v>
      </c>
      <c r="U6" s="18">
        <v>85</v>
      </c>
      <c r="V6" s="18">
        <v>85</v>
      </c>
      <c r="W6" s="18">
        <v>85</v>
      </c>
      <c r="X6" s="18">
        <v>85</v>
      </c>
      <c r="Y6" s="18">
        <v>85</v>
      </c>
      <c r="Z6" s="18">
        <v>100</v>
      </c>
      <c r="AA6" s="18">
        <v>100</v>
      </c>
      <c r="AB6" s="18"/>
      <c r="AC6" s="19"/>
      <c r="AD6" s="19"/>
      <c r="AE6" s="20"/>
      <c r="AF6" s="20"/>
      <c r="AG6" s="20"/>
      <c r="AH6" s="280"/>
      <c r="AI6" s="282"/>
      <c r="AJ6" s="281" t="s">
        <v>860</v>
      </c>
      <c r="AK6" s="56" t="s">
        <v>861</v>
      </c>
      <c r="AL6" s="56" t="s">
        <v>863</v>
      </c>
    </row>
    <row r="7" spans="1:38" ht="20.25" customHeight="1" thickBot="1">
      <c r="A7" s="58">
        <v>1</v>
      </c>
      <c r="B7" s="170">
        <v>651</v>
      </c>
      <c r="C7" s="171" t="s">
        <v>1327</v>
      </c>
      <c r="D7" s="171" t="s">
        <v>1328</v>
      </c>
      <c r="E7" s="172">
        <v>49</v>
      </c>
      <c r="F7" s="151">
        <v>44</v>
      </c>
      <c r="G7" s="173">
        <v>55</v>
      </c>
      <c r="H7" s="173">
        <v>79</v>
      </c>
      <c r="I7" s="204"/>
      <c r="J7" s="198">
        <v>88</v>
      </c>
      <c r="K7" s="213"/>
      <c r="L7" s="194">
        <v>70</v>
      </c>
      <c r="M7" s="204"/>
      <c r="N7" s="245"/>
      <c r="O7" s="194">
        <v>93</v>
      </c>
      <c r="P7" s="205"/>
      <c r="Q7" s="205"/>
      <c r="R7" s="205"/>
      <c r="S7" s="26"/>
      <c r="T7" s="204"/>
      <c r="U7" s="204"/>
      <c r="V7" s="204"/>
      <c r="W7" s="26"/>
      <c r="X7" s="204"/>
      <c r="Y7" s="204"/>
      <c r="Z7" s="204"/>
      <c r="AA7" s="204"/>
      <c r="AB7" s="26">
        <f t="shared" ref="AB7:AB70" si="0">COUNTA(E7:AA7)</f>
        <v>7</v>
      </c>
      <c r="AC7" s="27">
        <f t="shared" ref="AC7:AC70" si="1">SUMPRODUCT($E$6:$AA$6*(LEN(E7:AA7)&gt;0))</f>
        <v>600</v>
      </c>
      <c r="AD7" s="53">
        <f t="shared" ref="AD7:AD38" si="2">IF(AF7="PASS", SUMIF(E7:AA7,"&gt;0"), "-")</f>
        <v>478</v>
      </c>
      <c r="AE7" s="28">
        <f t="shared" ref="AE7:AE38" si="3">IF(ISNUMBER(AD7), AD7/AC7*100, "-")</f>
        <v>79.666666666666657</v>
      </c>
      <c r="AF7" s="29" t="str">
        <f>IF(
   AND(COUNTA(E7:AA7)&gt;0, COUNTIF(E7:AA7,"A")=COUNTA(E7:AA7)),
   "ABSENT",
   IF(
      AND(
         COUNTIF(E7:F7,"&lt;20")=0,
         COUNTIF(G7:T7,"&lt;40")=0,
         COUNTIF(Z7:AA7,"&lt;40")=0,
         COUNTIF(U7:Y7,"&lt;34")=0,
         COUNTIF(E7:AA7,"A")+COUNTIF(E7:AA7,"Absent")=0
      ),
      "PASS",
      IF(
         (COUNTIF(E7:F7,"&lt;20") +
          COUNTIF(G7:S7,"&lt;40") +
          COUNTIF(Z7:AA7,"&lt;40") +
          COUNTIF(T7:Y7,"&lt;34") +
          COUNTIF(E7:AA7,"A") +
          COUNTIF(E7:AA7,"Absent")) &gt;= 2,
         "FAIL",
         "PASS"
      )
   )
)</f>
        <v>PASS</v>
      </c>
      <c r="AG7" s="29" t="e">
        <f>IF(GeneralScience!R235
   AH7="PASS",
   0,
   IF(
      VALUE(MID(AH7,FIND("ABSENT: ",AH7)+8,10))=7,
      700,
      IF(
         VALUE(MID(AH7,FIND("FAIL: ",AH7)+6,FIND(",",AH7)-FIND("FAIL: ",AH7)-6))&gt;2,
         500,
         100 * (
            VALUE(MID(AH7,FIND("FAIL: ",AH7)+6,FIND(",",AH7)-FIND("FAIL: ",AH7)-6))
            +
            VALUE(MID(AH7,FIND("ABSENT: ",AH7)+8,10))
         )
      )
   )
)</f>
        <v>#VALUE!</v>
      </c>
      <c r="AH7" s="29" t="str">
        <f>IF(
   AND(
      COUNTIF(E7:F7,"&lt;17")=0,
      COUNTIF(G7:T7,"&lt;33")=0,
      COUNTIF(Z7:AA7,"&lt;33")=0,
      COUNTIF(U7:Y7,"&lt;28")=0,
      COUNTIF(E7:AA7,"A")+COUNTIF(E7:AA7,"Absent")=0
   ),
   "PASS",
   "FAIL: " &amp;
   (COUNTIF(E7:F7,"&lt;17") +
    COUNTIF(G7:T7,"&lt;33") +
    COUNTIF(Z7:AA7,"&lt;33") +
    COUNTIF(U7:Y7,"&lt;28")
   )
   &amp; ", ABSENT: " &amp;
   (COUNTIF(E7:AA7,"A") + COUNTIF(E7:AA7,"Absent"))
)</f>
        <v>PASS</v>
      </c>
      <c r="AI7" s="100" t="str">
        <f>IF(AND(E7&lt;&gt;"",OR(E7="A",E7="Absent",E7&lt;17)),"Tarjuma, ","") &amp;
IF(AND(F7&lt;&gt;"",OR(F7="A",F7="Absent",F7&lt;17)),"Pak studies, ","") &amp;
IF(AND(G7&lt;&gt;"",OR(G7="A",G7="Absent",G7&lt;33)),"English, ","") &amp;
IF(AND(H7&lt;&gt;"",OR(H7="A",H7="Absent",H7&lt;33)),"Urdu, ","") &amp;
IF(AND(I7&lt;&gt;"",OR(I7="A",I7="Absent",I7&lt;33)),"Fine arts, ","") &amp;
IF(AND(J7&lt;&gt;"",OR(J7="A",J7="Absent",J7&lt;33)),"Civics, ","") &amp;
IF(AND(K7&lt;&gt;"",OR(K7="A",K7="Absent",K7&lt;33)),"Economics, ","") &amp;
IF(AND(L7&lt;&gt;"",OR(L7="A",L7="Absent",L7&lt;33)),"Education, ","") &amp;
IF(AND(M7&lt;&gt;"",OR(M7="A",M7="Absent",M7&lt;33)),"History, ","") &amp;
IF(AND(N7&lt;&gt;"",OR(N7="A",N7="Absent",N7&lt;33)),"Islamiat elective, ","") &amp;
IF(AND(O7&lt;&gt;"",OR(O7="A",O7="Absent",O7&lt;33)),"Persian, ","") &amp;
IF(AND(P7&lt;&gt;"",OR(P7="A",P7="Absent",P7&lt;33)),"Philosophy, ","") &amp;
IF(AND(Q7&lt;&gt;"",OR(Q7="A",Q7="Absent",Q7&lt;33)),"Saraiki, ","") &amp;
IF(AND(R7&lt;&gt;"",OR(R7="A",R7="Absent",R7&lt;33)),"Sociology, ","") &amp;
IF(AND(S7&lt;&gt;"",OR(S7="A",S7="Absent",S7&lt;33)),"Urdu, ","") &amp;
IF(AND(T7&lt;&gt;"",OR(T7="A",T7="Absent",T7&lt;33)),"Home economics, ","") &amp;
IF(AND(U7&lt;&gt;"",OR(U7="A",U7="Absent",U7&lt;28)),"Health and physical education, ","") &amp;
IF(AND(V7&lt;&gt;"",OR(V7="A",V7="Absent",V7&lt;28)),"Geography, ","") &amp;
IF(AND(W7&lt;&gt;"",OR(W7="A",W7="Absent",W7&lt;28)),"Library science, ","") &amp;
IF(AND(X7&lt;&gt;"",OR(X7="A",X7="Absent",X7&lt;28)),"Psychology, ","") &amp;
IF(AND(Y7&lt;&gt;"",OR(Y7="A",Y7="Absent",Y7&lt;28)),"Statistics, ","") &amp;
IF(AND(Z7&lt;&gt;"",OR(Z7="A",Z7="Absent",Z7&lt;33)),"Arabic, ","") &amp;
IF(AND(AA7&lt;&gt;"",OR(AA7="A",AA7="Absent",AA7&lt;33)),"English literature, ","")</f>
        <v/>
      </c>
      <c r="AJ7" s="115"/>
      <c r="AK7" s="115"/>
      <c r="AL7" s="115"/>
    </row>
    <row r="8" spans="1:38" ht="15.75" customHeight="1" thickBot="1">
      <c r="A8" s="58">
        <v>2</v>
      </c>
      <c r="B8" s="174">
        <v>652</v>
      </c>
      <c r="C8" s="175" t="s">
        <v>1329</v>
      </c>
      <c r="D8" s="175" t="s">
        <v>1328</v>
      </c>
      <c r="E8" s="176" t="s">
        <v>865</v>
      </c>
      <c r="F8" s="157" t="s">
        <v>865</v>
      </c>
      <c r="G8" s="168">
        <v>9</v>
      </c>
      <c r="H8" s="168" t="s">
        <v>865</v>
      </c>
      <c r="I8" s="207"/>
      <c r="J8" s="197"/>
      <c r="K8" s="185"/>
      <c r="L8" s="195" t="s">
        <v>1024</v>
      </c>
      <c r="M8" s="207"/>
      <c r="N8" s="200"/>
      <c r="O8" s="200"/>
      <c r="P8" s="206"/>
      <c r="Q8" s="206"/>
      <c r="R8" s="158" t="s">
        <v>865</v>
      </c>
      <c r="S8" s="26"/>
      <c r="T8" s="207"/>
      <c r="U8" s="207"/>
      <c r="V8" s="207"/>
      <c r="W8" s="26"/>
      <c r="X8" s="189" t="s">
        <v>865</v>
      </c>
      <c r="Y8" s="207"/>
      <c r="Z8" s="207"/>
      <c r="AA8" s="207"/>
      <c r="AB8" s="26">
        <f t="shared" si="0"/>
        <v>7</v>
      </c>
      <c r="AC8" s="27">
        <f t="shared" si="1"/>
        <v>585</v>
      </c>
      <c r="AD8" s="53" t="str">
        <f t="shared" si="2"/>
        <v>-</v>
      </c>
      <c r="AE8" s="28" t="str">
        <f t="shared" si="3"/>
        <v>-</v>
      </c>
      <c r="AF8" s="29" t="str">
        <f t="shared" ref="AF8:AF71" si="4">IF(
   AND(COUNTA(E8:AA8)&gt;0, COUNTIF(E8:AA8,"A")=COUNTA(E8:AA8)),
   "ABSENT",
   IF(
      AND(
         COUNTIF(E8:F8,"&lt;20")=0,
         COUNTIF(G8:T8,"&lt;40")=0,
         COUNTIF(Z8:AA8,"&lt;40")=0,
         COUNTIF(U8:Y8,"&lt;34")=0,
         COUNTIF(E8:AA8,"A")+COUNTIF(E8:AA8,"Absent")=0
      ),
      "PASS",
      IF(
         (COUNTIF(E8:F8,"&lt;20") +
          COUNTIF(G8:S8,"&lt;40") +
          COUNTIF(Z8:AA8,"&lt;40") +
          COUNTIF(T8:Y8,"&lt;34") +
          COUNTIF(E8:AA8,"A") +
          COUNTIF(E8:AA8,"Absent")) &gt;= 2,
         "FAIL",
         "PASS"
      )
   )
)</f>
        <v>FAIL</v>
      </c>
      <c r="AG8" s="29">
        <f t="shared" ref="AG8:AG71" si="5">IF(
   AH8="PASS",
   0,
   IF(
      VALUE(MID(AH8,FIND("ABSENT: ",AH8)+8,10))=7,
      700,
      IF(
         VALUE(MID(AH8,FIND("FAIL: ",AH8)+6,FIND(",",AH8)-FIND("FAIL: ",AH8)-6))&gt;2,
         500,
         100 * (
            VALUE(MID(AH8,FIND("FAIL: ",AH8)+6,FIND(",",AH8)-FIND("FAIL: ",AH8)-6))
            +
            VALUE(MID(AH8,FIND("ABSENT: ",AH8)+8,10))
         )
      )
   )
)</f>
        <v>700</v>
      </c>
      <c r="AH8" s="29" t="str">
        <f t="shared" ref="AH8:AH70" si="6">IF(
   AND(
      COUNTIF(E8:F8,"&lt;17")=0,
      COUNTIF(G8:T8,"&lt;33")=0,
      COUNTIF(Z8:AA8,"&lt;33")=0,
      COUNTIF(U8:Y8,"&lt;28")=0,
      COUNTIF(E8:AA8,"A")+COUNTIF(E8:AA8,"Absent")=0
   ),
   "PASS",
   "FAIL: " &amp;
   (COUNTIF(E8:F8,"&lt;17") +
    COUNTIF(G8:T8,"&lt;33") +
    COUNTIF(Z8:AA8,"&lt;33") +
    COUNTIF(U8:Y8,"&lt;28")
   )
   &amp; ", ABSENT: " &amp;
   (COUNTIF(E8:AA8,"A") + COUNTIF(E8:AA8,"Absent"))
)</f>
        <v>FAIL: 1, ABSENT: 6</v>
      </c>
      <c r="AI8" s="100" t="str">
        <f t="shared" ref="AI8:AI71" si="7">IF(AND(E8&lt;&gt;"",OR(E8="A",E8="Absent",E8&lt;17)),"Tarjuma, ","") &amp;
IF(AND(F8&lt;&gt;"",OR(F8="A",F8="Absent",F8&lt;17)),"Pak studies, ","") &amp;
IF(AND(G8&lt;&gt;"",OR(G8="A",G8="Absent",G8&lt;33)),"English, ","") &amp;
IF(AND(H8&lt;&gt;"",OR(H8="A",H8="Absent",H8&lt;33)),"Urdu, ","") &amp;
IF(AND(I8&lt;&gt;"",OR(I8="A",I8="Absent",I8&lt;33)),"Fine arts, ","") &amp;
IF(AND(J8&lt;&gt;"",OR(J8="A",J8="Absent",J8&lt;33)),"Civics, ","") &amp;
IF(AND(K8&lt;&gt;"",OR(K8="A",K8="Absent",K8&lt;33)),"Economics, ","") &amp;
IF(AND(L8&lt;&gt;"",OR(L8="A",L8="Absent",L8&lt;33)),"Education, ","") &amp;
IF(AND(M8&lt;&gt;"",OR(M8="A",M8="Absent",M8&lt;33)),"History, ","") &amp;
IF(AND(N8&lt;&gt;"",OR(N8="A",N8="Absent",N8&lt;33)),"Islamiat elective, ","") &amp;
IF(AND(O8&lt;&gt;"",OR(O8="A",O8="Absent",O8&lt;33)),"Persian, ","") &amp;
IF(AND(P8&lt;&gt;"",OR(P8="A",P8="Absent",P8&lt;33)),"Philosophy, ","") &amp;
IF(AND(Q8&lt;&gt;"",OR(Q8="A",Q8="Absent",Q8&lt;33)),"Saraiki, ","") &amp;
IF(AND(R8&lt;&gt;"",OR(R8="A",R8="Absent",R8&lt;33)),"Sociology, ","") &amp;
IF(AND(S8&lt;&gt;"",OR(S8="A",S8="Absent",S8&lt;33)),"Urdu, ","") &amp;
IF(AND(T8&lt;&gt;"",OR(T8="A",T8="Absent",T8&lt;33)),"Home economics, ","") &amp;
IF(AND(U8&lt;&gt;"",OR(U8="A",U8="Absent",U8&lt;28)),"Health and physical education, ","") &amp;
IF(AND(V8&lt;&gt;"",OR(V8="A",V8="Absent",V8&lt;28)),"Geography, ","") &amp;
IF(AND(W8&lt;&gt;"",OR(W8="A",W8="Absent",W8&lt;28)),"Library science, ","") &amp;
IF(AND(X8&lt;&gt;"",OR(X8="A",X8="Absent",X8&lt;28)),"Psychology, ","") &amp;
IF(AND(Y8&lt;&gt;"",OR(Y8="A",Y8="Absent",Y8&lt;28)),"Statistics, ","") &amp;
IF(AND(Z8&lt;&gt;"",OR(Z8="A",Z8="Absent",Z8&lt;33)),"Arabic, ","") &amp;
IF(AND(AA8&lt;&gt;"",OR(AA8="A",AA8="Absent",AA8&lt;33)),"English literature, ","")</f>
        <v xml:space="preserve">Tarjuma, Pak studies, English, Urdu, Education, Sociology, Psychology, </v>
      </c>
      <c r="AJ8" s="115"/>
      <c r="AK8" s="115"/>
      <c r="AL8" s="115"/>
    </row>
    <row r="9" spans="1:38" ht="15.75" customHeight="1" thickBot="1">
      <c r="A9" s="58">
        <v>3</v>
      </c>
      <c r="B9" s="177">
        <v>653</v>
      </c>
      <c r="C9" s="178" t="s">
        <v>1330</v>
      </c>
      <c r="D9" s="178" t="s">
        <v>1328</v>
      </c>
      <c r="E9" s="179">
        <v>41</v>
      </c>
      <c r="F9" s="157">
        <v>34</v>
      </c>
      <c r="G9" s="169">
        <v>63</v>
      </c>
      <c r="H9" s="169" t="s">
        <v>865</v>
      </c>
      <c r="I9" s="207"/>
      <c r="J9" s="200"/>
      <c r="K9" s="169">
        <v>25</v>
      </c>
      <c r="L9" s="197"/>
      <c r="M9" s="207"/>
      <c r="N9" s="197"/>
      <c r="O9" s="197"/>
      <c r="P9" s="206"/>
      <c r="Q9" s="206"/>
      <c r="R9" s="206"/>
      <c r="S9" s="26"/>
      <c r="T9" s="207"/>
      <c r="U9" s="189">
        <v>44</v>
      </c>
      <c r="V9" s="207"/>
      <c r="W9" s="26"/>
      <c r="X9" s="207"/>
      <c r="Y9" s="207"/>
      <c r="Z9" s="207"/>
      <c r="AA9" s="189">
        <v>80</v>
      </c>
      <c r="AB9" s="26">
        <f t="shared" si="0"/>
        <v>7</v>
      </c>
      <c r="AC9" s="27">
        <f t="shared" si="1"/>
        <v>585</v>
      </c>
      <c r="AD9" s="53" t="str">
        <f t="shared" si="2"/>
        <v>-</v>
      </c>
      <c r="AE9" s="28" t="str">
        <f t="shared" si="3"/>
        <v>-</v>
      </c>
      <c r="AF9" s="29" t="str">
        <f t="shared" si="4"/>
        <v>FAIL</v>
      </c>
      <c r="AG9" s="29">
        <f t="shared" si="5"/>
        <v>200</v>
      </c>
      <c r="AH9" s="29" t="str">
        <f t="shared" si="6"/>
        <v>FAIL: 1, ABSENT: 1</v>
      </c>
      <c r="AI9" s="100" t="str">
        <f t="shared" si="7"/>
        <v xml:space="preserve">Urdu, Economics, </v>
      </c>
      <c r="AJ9" s="115"/>
      <c r="AK9" s="115"/>
      <c r="AL9" s="115"/>
    </row>
    <row r="10" spans="1:38" ht="15.75" customHeight="1" thickBot="1">
      <c r="A10" s="58">
        <v>4</v>
      </c>
      <c r="B10" s="174">
        <v>654</v>
      </c>
      <c r="C10" s="175" t="s">
        <v>1331</v>
      </c>
      <c r="D10" s="175" t="s">
        <v>1328</v>
      </c>
      <c r="E10" s="176">
        <v>37</v>
      </c>
      <c r="F10" s="157">
        <v>29</v>
      </c>
      <c r="G10" s="168">
        <v>61</v>
      </c>
      <c r="H10" s="168">
        <v>58</v>
      </c>
      <c r="I10" s="207"/>
      <c r="J10" s="197"/>
      <c r="K10" s="185"/>
      <c r="L10" s="200"/>
      <c r="M10" s="189">
        <v>50</v>
      </c>
      <c r="N10" s="195">
        <v>12</v>
      </c>
      <c r="O10" s="200"/>
      <c r="P10" s="206"/>
      <c r="Q10" s="206"/>
      <c r="R10" s="206"/>
      <c r="S10" s="26"/>
      <c r="T10" s="189">
        <v>28</v>
      </c>
      <c r="U10" s="207"/>
      <c r="V10" s="207"/>
      <c r="W10" s="26"/>
      <c r="X10" s="207"/>
      <c r="Y10" s="207"/>
      <c r="Z10" s="207"/>
      <c r="AA10" s="207"/>
      <c r="AB10" s="26">
        <f t="shared" si="0"/>
        <v>7</v>
      </c>
      <c r="AC10" s="27">
        <f t="shared" si="1"/>
        <v>585</v>
      </c>
      <c r="AD10" s="53" t="str">
        <f t="shared" si="2"/>
        <v>-</v>
      </c>
      <c r="AE10" s="28" t="str">
        <f t="shared" si="3"/>
        <v>-</v>
      </c>
      <c r="AF10" s="29" t="str">
        <f t="shared" si="4"/>
        <v>FAIL</v>
      </c>
      <c r="AG10" s="29">
        <f t="shared" si="5"/>
        <v>200</v>
      </c>
      <c r="AH10" s="29" t="str">
        <f t="shared" si="6"/>
        <v>FAIL: 2, ABSENT: 0</v>
      </c>
      <c r="AI10" s="100" t="str">
        <f t="shared" si="7"/>
        <v xml:space="preserve">Islamiat elective, Home economics, </v>
      </c>
      <c r="AJ10" s="115"/>
      <c r="AK10" s="115"/>
      <c r="AL10" s="115"/>
    </row>
    <row r="11" spans="1:38" ht="15.75" customHeight="1" thickBot="1">
      <c r="A11" s="58">
        <v>5</v>
      </c>
      <c r="B11" s="177">
        <v>655</v>
      </c>
      <c r="C11" s="178" t="s">
        <v>1332</v>
      </c>
      <c r="D11" s="178" t="s">
        <v>1328</v>
      </c>
      <c r="E11" s="179">
        <v>33</v>
      </c>
      <c r="F11" s="186">
        <v>36</v>
      </c>
      <c r="G11" s="169">
        <v>55</v>
      </c>
      <c r="H11" s="169" t="s">
        <v>865</v>
      </c>
      <c r="I11" s="207"/>
      <c r="J11" s="200"/>
      <c r="K11" s="193"/>
      <c r="L11" s="196" t="s">
        <v>1024</v>
      </c>
      <c r="M11" s="207"/>
      <c r="N11" s="196">
        <v>70</v>
      </c>
      <c r="O11" s="197"/>
      <c r="P11" s="206"/>
      <c r="Q11" s="206"/>
      <c r="R11" s="206"/>
      <c r="S11" s="26"/>
      <c r="T11" s="207"/>
      <c r="U11" s="207"/>
      <c r="V11" s="207"/>
      <c r="W11" s="26"/>
      <c r="X11" s="207"/>
      <c r="Y11" s="189">
        <v>13</v>
      </c>
      <c r="Z11" s="207"/>
      <c r="AA11" s="207"/>
      <c r="AB11" s="26">
        <f t="shared" si="0"/>
        <v>7</v>
      </c>
      <c r="AC11" s="27">
        <f t="shared" si="1"/>
        <v>585</v>
      </c>
      <c r="AD11" s="53" t="str">
        <f t="shared" si="2"/>
        <v>-</v>
      </c>
      <c r="AE11" s="28" t="str">
        <f t="shared" si="3"/>
        <v>-</v>
      </c>
      <c r="AF11" s="29" t="str">
        <f t="shared" si="4"/>
        <v>FAIL</v>
      </c>
      <c r="AG11" s="29">
        <f t="shared" si="5"/>
        <v>300</v>
      </c>
      <c r="AH11" s="29" t="str">
        <f t="shared" si="6"/>
        <v>FAIL: 1, ABSENT: 2</v>
      </c>
      <c r="AI11" s="100" t="str">
        <f t="shared" si="7"/>
        <v xml:space="preserve">Urdu, Education, Statistics, </v>
      </c>
      <c r="AJ11" s="115"/>
      <c r="AK11" s="115"/>
      <c r="AL11" s="115"/>
    </row>
    <row r="12" spans="1:38" ht="15.75" customHeight="1" thickBot="1">
      <c r="A12" s="58">
        <v>6</v>
      </c>
      <c r="B12" s="174">
        <v>656</v>
      </c>
      <c r="C12" s="175" t="s">
        <v>1333</v>
      </c>
      <c r="D12" s="175" t="s">
        <v>1328</v>
      </c>
      <c r="E12" s="176">
        <v>40</v>
      </c>
      <c r="F12" s="186">
        <v>38</v>
      </c>
      <c r="G12" s="168">
        <v>38</v>
      </c>
      <c r="H12" s="168">
        <v>58</v>
      </c>
      <c r="I12" s="207"/>
      <c r="J12" s="197"/>
      <c r="K12" s="185"/>
      <c r="L12" s="195">
        <v>49</v>
      </c>
      <c r="M12" s="207"/>
      <c r="N12" s="195">
        <v>77</v>
      </c>
      <c r="O12" s="200"/>
      <c r="P12" s="206"/>
      <c r="Q12" s="206"/>
      <c r="R12" s="206"/>
      <c r="S12" s="26"/>
      <c r="T12" s="207"/>
      <c r="U12" s="207"/>
      <c r="V12" s="207"/>
      <c r="W12" s="26"/>
      <c r="X12" s="207"/>
      <c r="Y12" s="189">
        <v>26</v>
      </c>
      <c r="Z12" s="207"/>
      <c r="AA12" s="207"/>
      <c r="AB12" s="26">
        <f t="shared" si="0"/>
        <v>7</v>
      </c>
      <c r="AC12" s="27">
        <f t="shared" si="1"/>
        <v>585</v>
      </c>
      <c r="AD12" s="53" t="str">
        <f t="shared" si="2"/>
        <v>-</v>
      </c>
      <c r="AE12" s="28" t="str">
        <f t="shared" si="3"/>
        <v>-</v>
      </c>
      <c r="AF12" s="29" t="str">
        <f t="shared" si="4"/>
        <v>FAIL</v>
      </c>
      <c r="AG12" s="29">
        <f t="shared" si="5"/>
        <v>100</v>
      </c>
      <c r="AH12" s="29" t="str">
        <f t="shared" si="6"/>
        <v>FAIL: 1, ABSENT: 0</v>
      </c>
      <c r="AI12" s="100" t="str">
        <f t="shared" si="7"/>
        <v xml:space="preserve">Statistics, </v>
      </c>
      <c r="AJ12" s="115"/>
      <c r="AK12" s="115"/>
      <c r="AL12" s="115"/>
    </row>
    <row r="13" spans="1:38" ht="15.75" customHeight="1" thickBot="1">
      <c r="A13" s="58">
        <v>7</v>
      </c>
      <c r="B13" s="177">
        <v>657</v>
      </c>
      <c r="C13" s="178" t="s">
        <v>1334</v>
      </c>
      <c r="D13" s="178" t="s">
        <v>1328</v>
      </c>
      <c r="E13" s="179">
        <v>35</v>
      </c>
      <c r="F13" s="186">
        <v>31</v>
      </c>
      <c r="G13" s="169">
        <v>33</v>
      </c>
      <c r="H13" s="169">
        <v>48</v>
      </c>
      <c r="I13" s="203"/>
      <c r="J13" s="200"/>
      <c r="K13" s="193"/>
      <c r="L13" s="196">
        <v>66</v>
      </c>
      <c r="M13" s="203"/>
      <c r="N13" s="196">
        <v>67</v>
      </c>
      <c r="O13" s="197"/>
      <c r="P13" s="183"/>
      <c r="Q13" s="183"/>
      <c r="R13" s="183"/>
      <c r="S13" s="26"/>
      <c r="T13" s="203"/>
      <c r="U13" s="203"/>
      <c r="V13" s="203"/>
      <c r="W13" s="26"/>
      <c r="X13" s="203"/>
      <c r="Y13" s="199">
        <v>19</v>
      </c>
      <c r="Z13" s="203"/>
      <c r="AA13" s="203"/>
      <c r="AB13" s="26">
        <f t="shared" si="0"/>
        <v>7</v>
      </c>
      <c r="AC13" s="27">
        <f t="shared" si="1"/>
        <v>585</v>
      </c>
      <c r="AD13" s="53" t="str">
        <f t="shared" si="2"/>
        <v>-</v>
      </c>
      <c r="AE13" s="28" t="str">
        <f t="shared" si="3"/>
        <v>-</v>
      </c>
      <c r="AF13" s="29" t="str">
        <f t="shared" si="4"/>
        <v>FAIL</v>
      </c>
      <c r="AG13" s="29">
        <f t="shared" si="5"/>
        <v>100</v>
      </c>
      <c r="AH13" s="29" t="str">
        <f t="shared" si="6"/>
        <v>FAIL: 1, ABSENT: 0</v>
      </c>
      <c r="AI13" s="100" t="str">
        <f t="shared" si="7"/>
        <v xml:space="preserve">Statistics, </v>
      </c>
      <c r="AJ13" s="115"/>
      <c r="AK13" s="115"/>
      <c r="AL13" s="115"/>
    </row>
    <row r="14" spans="1:38" ht="15.75" customHeight="1" thickBot="1">
      <c r="A14" s="58">
        <v>8</v>
      </c>
      <c r="B14" s="174">
        <v>658</v>
      </c>
      <c r="C14" s="175" t="s">
        <v>1335</v>
      </c>
      <c r="D14" s="175" t="s">
        <v>1328</v>
      </c>
      <c r="E14" s="176" t="s">
        <v>865</v>
      </c>
      <c r="F14" s="186" t="s">
        <v>865</v>
      </c>
      <c r="G14" s="168" t="s">
        <v>865</v>
      </c>
      <c r="H14" s="168" t="s">
        <v>865</v>
      </c>
      <c r="I14" s="207"/>
      <c r="J14" s="197"/>
      <c r="K14" s="185"/>
      <c r="L14" s="200"/>
      <c r="M14" s="207"/>
      <c r="N14" s="200"/>
      <c r="O14" s="200"/>
      <c r="P14" s="206"/>
      <c r="Q14" s="206"/>
      <c r="R14" s="158" t="s">
        <v>865</v>
      </c>
      <c r="S14" s="26"/>
      <c r="T14" s="207"/>
      <c r="U14" s="189" t="s">
        <v>865</v>
      </c>
      <c r="V14" s="207"/>
      <c r="W14" s="26"/>
      <c r="X14" s="189" t="s">
        <v>865</v>
      </c>
      <c r="Y14" s="207"/>
      <c r="Z14" s="207"/>
      <c r="AA14" s="207"/>
      <c r="AB14" s="26">
        <f t="shared" si="0"/>
        <v>7</v>
      </c>
      <c r="AC14" s="27">
        <f t="shared" si="1"/>
        <v>570</v>
      </c>
      <c r="AD14" s="53" t="str">
        <f t="shared" si="2"/>
        <v>-</v>
      </c>
      <c r="AE14" s="28" t="str">
        <f t="shared" si="3"/>
        <v>-</v>
      </c>
      <c r="AF14" s="29" t="str">
        <f t="shared" si="4"/>
        <v>ABSENT</v>
      </c>
      <c r="AG14" s="29">
        <f t="shared" si="5"/>
        <v>700</v>
      </c>
      <c r="AH14" s="29" t="str">
        <f t="shared" si="6"/>
        <v>FAIL: 0, ABSENT: 7</v>
      </c>
      <c r="AI14" s="100" t="str">
        <f t="shared" si="7"/>
        <v xml:space="preserve">Tarjuma, Pak studies, English, Urdu, Sociology, Health and physical education, Psychology, </v>
      </c>
      <c r="AJ14" s="115"/>
      <c r="AK14" s="115"/>
      <c r="AL14" s="115"/>
    </row>
    <row r="15" spans="1:38" ht="15.75" customHeight="1" thickBot="1">
      <c r="A15" s="58">
        <v>9</v>
      </c>
      <c r="B15" s="177">
        <v>659</v>
      </c>
      <c r="C15" s="178" t="s">
        <v>1336</v>
      </c>
      <c r="D15" s="178" t="s">
        <v>1328</v>
      </c>
      <c r="E15" s="179">
        <v>35</v>
      </c>
      <c r="F15" s="186">
        <v>30</v>
      </c>
      <c r="G15" s="169">
        <v>34</v>
      </c>
      <c r="H15" s="169" t="s">
        <v>865</v>
      </c>
      <c r="I15" s="207"/>
      <c r="J15" s="200"/>
      <c r="K15" s="193"/>
      <c r="L15" s="196">
        <v>49</v>
      </c>
      <c r="M15" s="207"/>
      <c r="N15" s="197"/>
      <c r="O15" s="197"/>
      <c r="P15" s="206"/>
      <c r="Q15" s="206"/>
      <c r="R15" s="158" t="s">
        <v>865</v>
      </c>
      <c r="S15" s="26"/>
      <c r="T15" s="207"/>
      <c r="U15" s="207"/>
      <c r="V15" s="207"/>
      <c r="W15" s="26"/>
      <c r="X15" s="189">
        <v>33</v>
      </c>
      <c r="Y15" s="207"/>
      <c r="Z15" s="207"/>
      <c r="AA15" s="207"/>
      <c r="AB15" s="26">
        <f t="shared" si="0"/>
        <v>7</v>
      </c>
      <c r="AC15" s="27">
        <f t="shared" si="1"/>
        <v>585</v>
      </c>
      <c r="AD15" s="53" t="str">
        <f t="shared" si="2"/>
        <v>-</v>
      </c>
      <c r="AE15" s="28" t="str">
        <f t="shared" si="3"/>
        <v>-</v>
      </c>
      <c r="AF15" s="29" t="str">
        <f t="shared" si="4"/>
        <v>FAIL</v>
      </c>
      <c r="AG15" s="29">
        <f t="shared" si="5"/>
        <v>200</v>
      </c>
      <c r="AH15" s="29" t="str">
        <f t="shared" si="6"/>
        <v>FAIL: 0, ABSENT: 2</v>
      </c>
      <c r="AI15" s="100" t="str">
        <f t="shared" si="7"/>
        <v xml:space="preserve">Urdu, Sociology, </v>
      </c>
      <c r="AJ15" s="115"/>
      <c r="AK15" s="115"/>
      <c r="AL15" s="115"/>
    </row>
    <row r="16" spans="1:38" ht="15.75" customHeight="1" thickBot="1">
      <c r="A16" s="58">
        <v>10</v>
      </c>
      <c r="B16" s="174">
        <v>660</v>
      </c>
      <c r="C16" s="175" t="s">
        <v>1337</v>
      </c>
      <c r="D16" s="175" t="s">
        <v>1328</v>
      </c>
      <c r="E16" s="176">
        <v>38</v>
      </c>
      <c r="F16" s="186">
        <v>31</v>
      </c>
      <c r="G16" s="168">
        <v>30</v>
      </c>
      <c r="H16" s="168">
        <v>40</v>
      </c>
      <c r="I16" s="207"/>
      <c r="J16" s="197"/>
      <c r="K16" s="185"/>
      <c r="L16" s="195">
        <v>42</v>
      </c>
      <c r="M16" s="207"/>
      <c r="N16" s="200"/>
      <c r="O16" s="200"/>
      <c r="P16" s="206"/>
      <c r="Q16" s="206"/>
      <c r="R16" s="158" t="s">
        <v>865</v>
      </c>
      <c r="S16" s="26"/>
      <c r="T16" s="207"/>
      <c r="U16" s="207"/>
      <c r="V16" s="207"/>
      <c r="W16" s="26"/>
      <c r="X16" s="189">
        <v>31</v>
      </c>
      <c r="Y16" s="207"/>
      <c r="Z16" s="207"/>
      <c r="AA16" s="207"/>
      <c r="AB16" s="26">
        <f t="shared" si="0"/>
        <v>7</v>
      </c>
      <c r="AC16" s="27">
        <f t="shared" si="1"/>
        <v>585</v>
      </c>
      <c r="AD16" s="53" t="str">
        <f t="shared" si="2"/>
        <v>-</v>
      </c>
      <c r="AE16" s="28" t="str">
        <f t="shared" si="3"/>
        <v>-</v>
      </c>
      <c r="AF16" s="29" t="str">
        <f t="shared" si="4"/>
        <v>FAIL</v>
      </c>
      <c r="AG16" s="29">
        <f t="shared" si="5"/>
        <v>200</v>
      </c>
      <c r="AH16" s="29" t="str">
        <f t="shared" si="6"/>
        <v>FAIL: 1, ABSENT: 1</v>
      </c>
      <c r="AI16" s="100" t="str">
        <f t="shared" si="7"/>
        <v xml:space="preserve">English, Sociology, </v>
      </c>
      <c r="AJ16" s="115"/>
      <c r="AK16" s="115"/>
      <c r="AL16" s="115"/>
    </row>
    <row r="17" spans="1:38" ht="15.75" customHeight="1" thickBot="1">
      <c r="A17" s="58">
        <v>11</v>
      </c>
      <c r="B17" s="177">
        <v>661</v>
      </c>
      <c r="C17" s="178" t="s">
        <v>1338</v>
      </c>
      <c r="D17" s="178" t="s">
        <v>1328</v>
      </c>
      <c r="E17" s="179">
        <v>34</v>
      </c>
      <c r="F17" s="186">
        <v>25</v>
      </c>
      <c r="G17" s="169">
        <v>26</v>
      </c>
      <c r="H17" s="169" t="s">
        <v>865</v>
      </c>
      <c r="I17" s="207"/>
      <c r="J17" s="200"/>
      <c r="K17" s="169">
        <v>33</v>
      </c>
      <c r="L17" s="196">
        <v>28</v>
      </c>
      <c r="M17" s="207"/>
      <c r="N17" s="197"/>
      <c r="O17" s="197"/>
      <c r="P17" s="206"/>
      <c r="Q17" s="206"/>
      <c r="R17" s="206"/>
      <c r="S17" s="26"/>
      <c r="T17" s="207"/>
      <c r="U17" s="207"/>
      <c r="V17" s="207"/>
      <c r="W17" s="26"/>
      <c r="X17" s="207"/>
      <c r="Y17" s="189">
        <v>8</v>
      </c>
      <c r="Z17" s="207"/>
      <c r="AA17" s="207"/>
      <c r="AB17" s="26">
        <f t="shared" si="0"/>
        <v>7</v>
      </c>
      <c r="AC17" s="27">
        <f t="shared" si="1"/>
        <v>585</v>
      </c>
      <c r="AD17" s="53" t="str">
        <f t="shared" si="2"/>
        <v>-</v>
      </c>
      <c r="AE17" s="28" t="str">
        <f t="shared" si="3"/>
        <v>-</v>
      </c>
      <c r="AF17" s="29" t="str">
        <f t="shared" si="4"/>
        <v>FAIL</v>
      </c>
      <c r="AG17" s="29">
        <f t="shared" si="5"/>
        <v>500</v>
      </c>
      <c r="AH17" s="29" t="str">
        <f t="shared" si="6"/>
        <v>FAIL: 3, ABSENT: 1</v>
      </c>
      <c r="AI17" s="100" t="str">
        <f t="shared" si="7"/>
        <v xml:space="preserve">English, Urdu, Education, Statistics, </v>
      </c>
      <c r="AJ17" s="115"/>
      <c r="AK17" s="115"/>
      <c r="AL17" s="115"/>
    </row>
    <row r="18" spans="1:38" ht="15.75" customHeight="1" thickBot="1">
      <c r="A18" s="58">
        <v>12</v>
      </c>
      <c r="B18" s="174">
        <v>662</v>
      </c>
      <c r="C18" s="175" t="s">
        <v>1339</v>
      </c>
      <c r="D18" s="175" t="s">
        <v>1328</v>
      </c>
      <c r="E18" s="176" t="s">
        <v>865</v>
      </c>
      <c r="F18" s="186" t="s">
        <v>865</v>
      </c>
      <c r="G18" s="168" t="s">
        <v>865</v>
      </c>
      <c r="H18" s="168" t="s">
        <v>865</v>
      </c>
      <c r="I18" s="207"/>
      <c r="J18" s="196" t="s">
        <v>865</v>
      </c>
      <c r="K18" s="185"/>
      <c r="L18" s="200"/>
      <c r="M18" s="207"/>
      <c r="N18" s="200"/>
      <c r="O18" s="200"/>
      <c r="P18" s="206"/>
      <c r="Q18" s="206"/>
      <c r="R18" s="158" t="s">
        <v>865</v>
      </c>
      <c r="S18" s="26"/>
      <c r="T18" s="207"/>
      <c r="U18" s="189" t="s">
        <v>865</v>
      </c>
      <c r="V18" s="207"/>
      <c r="W18" s="26"/>
      <c r="X18" s="207"/>
      <c r="Y18" s="207"/>
      <c r="Z18" s="207"/>
      <c r="AA18" s="207"/>
      <c r="AB18" s="26">
        <f t="shared" si="0"/>
        <v>7</v>
      </c>
      <c r="AC18" s="27">
        <f t="shared" si="1"/>
        <v>585</v>
      </c>
      <c r="AD18" s="53" t="str">
        <f t="shared" si="2"/>
        <v>-</v>
      </c>
      <c r="AE18" s="28" t="str">
        <f t="shared" si="3"/>
        <v>-</v>
      </c>
      <c r="AF18" s="29" t="str">
        <f t="shared" si="4"/>
        <v>ABSENT</v>
      </c>
      <c r="AG18" s="29">
        <f t="shared" si="5"/>
        <v>700</v>
      </c>
      <c r="AH18" s="29" t="str">
        <f t="shared" si="6"/>
        <v>FAIL: 0, ABSENT: 7</v>
      </c>
      <c r="AI18" s="100" t="str">
        <f t="shared" si="7"/>
        <v xml:space="preserve">Tarjuma, Pak studies, English, Urdu, Civics, Sociology, Health and physical education, </v>
      </c>
      <c r="AJ18" s="115"/>
      <c r="AK18" s="115"/>
      <c r="AL18" s="115"/>
    </row>
    <row r="19" spans="1:38" ht="15.75" customHeight="1" thickBot="1">
      <c r="A19" s="58">
        <v>13</v>
      </c>
      <c r="B19" s="177">
        <v>664</v>
      </c>
      <c r="C19" s="178" t="s">
        <v>1340</v>
      </c>
      <c r="D19" s="178" t="s">
        <v>1328</v>
      </c>
      <c r="E19" s="179" t="s">
        <v>865</v>
      </c>
      <c r="F19" s="186" t="s">
        <v>865</v>
      </c>
      <c r="G19" s="169" t="s">
        <v>865</v>
      </c>
      <c r="H19" s="169" t="s">
        <v>865</v>
      </c>
      <c r="I19" s="207"/>
      <c r="J19" s="195" t="s">
        <v>865</v>
      </c>
      <c r="K19" s="193"/>
      <c r="L19" s="197"/>
      <c r="M19" s="207"/>
      <c r="N19" s="197"/>
      <c r="O19" s="197"/>
      <c r="P19" s="206"/>
      <c r="Q19" s="206"/>
      <c r="R19" s="158" t="s">
        <v>865</v>
      </c>
      <c r="S19" s="26"/>
      <c r="T19" s="207"/>
      <c r="U19" s="189" t="s">
        <v>865</v>
      </c>
      <c r="V19" s="207"/>
      <c r="W19" s="26"/>
      <c r="X19" s="207"/>
      <c r="Y19" s="207"/>
      <c r="Z19" s="207"/>
      <c r="AA19" s="207"/>
      <c r="AB19" s="26">
        <f t="shared" si="0"/>
        <v>7</v>
      </c>
      <c r="AC19" s="27">
        <f t="shared" si="1"/>
        <v>585</v>
      </c>
      <c r="AD19" s="53" t="str">
        <f t="shared" si="2"/>
        <v>-</v>
      </c>
      <c r="AE19" s="28" t="str">
        <f t="shared" si="3"/>
        <v>-</v>
      </c>
      <c r="AF19" s="29" t="str">
        <f t="shared" si="4"/>
        <v>ABSENT</v>
      </c>
      <c r="AG19" s="29">
        <f t="shared" si="5"/>
        <v>700</v>
      </c>
      <c r="AH19" s="29" t="str">
        <f t="shared" si="6"/>
        <v>FAIL: 0, ABSENT: 7</v>
      </c>
      <c r="AI19" s="100" t="str">
        <f t="shared" si="7"/>
        <v xml:space="preserve">Tarjuma, Pak studies, English, Urdu, Civics, Sociology, Health and physical education, </v>
      </c>
      <c r="AJ19" s="115"/>
      <c r="AK19" s="115"/>
      <c r="AL19" s="115"/>
    </row>
    <row r="20" spans="1:38" ht="15.75" customHeight="1" thickBot="1">
      <c r="A20" s="58">
        <v>14</v>
      </c>
      <c r="B20" s="174">
        <v>666</v>
      </c>
      <c r="C20" s="175" t="s">
        <v>1341</v>
      </c>
      <c r="D20" s="175" t="s">
        <v>1328</v>
      </c>
      <c r="E20" s="176">
        <v>43</v>
      </c>
      <c r="F20" s="186">
        <v>46</v>
      </c>
      <c r="G20" s="168">
        <v>59</v>
      </c>
      <c r="H20" s="168">
        <v>75</v>
      </c>
      <c r="I20" s="207"/>
      <c r="J20" s="197"/>
      <c r="K20" s="185"/>
      <c r="L20" s="200"/>
      <c r="M20" s="207"/>
      <c r="N20" s="195">
        <v>88</v>
      </c>
      <c r="O20" s="200"/>
      <c r="P20" s="206"/>
      <c r="Q20" s="206"/>
      <c r="R20" s="206"/>
      <c r="S20" s="26"/>
      <c r="T20" s="189">
        <v>76</v>
      </c>
      <c r="U20" s="207"/>
      <c r="V20" s="189">
        <v>71</v>
      </c>
      <c r="W20" s="26"/>
      <c r="X20" s="207"/>
      <c r="Y20" s="207"/>
      <c r="Z20" s="207"/>
      <c r="AA20" s="207"/>
      <c r="AB20" s="26">
        <f t="shared" si="0"/>
        <v>7</v>
      </c>
      <c r="AC20" s="27">
        <f t="shared" si="1"/>
        <v>570</v>
      </c>
      <c r="AD20" s="53">
        <f t="shared" si="2"/>
        <v>458</v>
      </c>
      <c r="AE20" s="28">
        <f t="shared" si="3"/>
        <v>80.350877192982466</v>
      </c>
      <c r="AF20" s="29" t="str">
        <f t="shared" si="4"/>
        <v>PASS</v>
      </c>
      <c r="AG20" s="29">
        <f t="shared" si="5"/>
        <v>0</v>
      </c>
      <c r="AH20" s="29" t="str">
        <f t="shared" si="6"/>
        <v>PASS</v>
      </c>
      <c r="AI20" s="100" t="str">
        <f t="shared" si="7"/>
        <v/>
      </c>
      <c r="AJ20" s="115"/>
      <c r="AK20" s="115"/>
      <c r="AL20" s="115"/>
    </row>
    <row r="21" spans="1:38" ht="15.75" customHeight="1" thickBot="1">
      <c r="A21" s="58">
        <v>15</v>
      </c>
      <c r="B21" s="177">
        <v>667</v>
      </c>
      <c r="C21" s="178" t="s">
        <v>1342</v>
      </c>
      <c r="D21" s="178" t="s">
        <v>1328</v>
      </c>
      <c r="E21" s="179">
        <v>47</v>
      </c>
      <c r="F21" s="186">
        <v>46</v>
      </c>
      <c r="G21" s="169">
        <v>50</v>
      </c>
      <c r="H21" s="169">
        <v>82</v>
      </c>
      <c r="I21" s="207"/>
      <c r="J21" s="200"/>
      <c r="K21" s="193"/>
      <c r="L21" s="197"/>
      <c r="M21" s="207"/>
      <c r="N21" s="196">
        <v>86</v>
      </c>
      <c r="O21" s="197"/>
      <c r="P21" s="206"/>
      <c r="Q21" s="206"/>
      <c r="R21" s="206"/>
      <c r="S21" s="26"/>
      <c r="T21" s="189">
        <v>50</v>
      </c>
      <c r="U21" s="207"/>
      <c r="V21" s="189">
        <v>55</v>
      </c>
      <c r="W21" s="26"/>
      <c r="X21" s="207"/>
      <c r="Y21" s="207"/>
      <c r="Z21" s="207"/>
      <c r="AA21" s="207"/>
      <c r="AB21" s="26">
        <f t="shared" si="0"/>
        <v>7</v>
      </c>
      <c r="AC21" s="27">
        <f t="shared" si="1"/>
        <v>570</v>
      </c>
      <c r="AD21" s="53">
        <f t="shared" si="2"/>
        <v>416</v>
      </c>
      <c r="AE21" s="28">
        <f t="shared" si="3"/>
        <v>72.982456140350877</v>
      </c>
      <c r="AF21" s="29" t="str">
        <f t="shared" si="4"/>
        <v>PASS</v>
      </c>
      <c r="AG21" s="29">
        <f t="shared" si="5"/>
        <v>0</v>
      </c>
      <c r="AH21" s="29" t="str">
        <f t="shared" si="6"/>
        <v>PASS</v>
      </c>
      <c r="AI21" s="100" t="str">
        <f t="shared" si="7"/>
        <v/>
      </c>
      <c r="AJ21" s="115"/>
      <c r="AK21" s="115"/>
      <c r="AL21" s="115"/>
    </row>
    <row r="22" spans="1:38" ht="15.75" customHeight="1" thickBot="1">
      <c r="A22" s="58">
        <v>16</v>
      </c>
      <c r="B22" s="174">
        <v>668</v>
      </c>
      <c r="C22" s="175" t="s">
        <v>1343</v>
      </c>
      <c r="D22" s="175" t="s">
        <v>1328</v>
      </c>
      <c r="E22" s="176">
        <v>46</v>
      </c>
      <c r="F22" s="186">
        <v>44</v>
      </c>
      <c r="G22" s="168">
        <v>72</v>
      </c>
      <c r="H22" s="168">
        <v>80</v>
      </c>
      <c r="I22" s="207"/>
      <c r="J22" s="197"/>
      <c r="K22" s="185"/>
      <c r="L22" s="200"/>
      <c r="M22" s="207"/>
      <c r="N22" s="195">
        <v>88</v>
      </c>
      <c r="O22" s="200"/>
      <c r="P22" s="206"/>
      <c r="Q22" s="206"/>
      <c r="R22" s="206"/>
      <c r="S22" s="26"/>
      <c r="T22" s="189">
        <v>79</v>
      </c>
      <c r="U22" s="207"/>
      <c r="V22" s="189">
        <v>78</v>
      </c>
      <c r="W22" s="26"/>
      <c r="X22" s="207"/>
      <c r="Y22" s="207"/>
      <c r="Z22" s="207"/>
      <c r="AA22" s="207"/>
      <c r="AB22" s="26">
        <f t="shared" si="0"/>
        <v>7</v>
      </c>
      <c r="AC22" s="27">
        <f t="shared" si="1"/>
        <v>570</v>
      </c>
      <c r="AD22" s="53">
        <f t="shared" si="2"/>
        <v>487</v>
      </c>
      <c r="AE22" s="28">
        <f t="shared" si="3"/>
        <v>85.438596491228068</v>
      </c>
      <c r="AF22" s="29" t="str">
        <f t="shared" si="4"/>
        <v>PASS</v>
      </c>
      <c r="AG22" s="29">
        <f t="shared" si="5"/>
        <v>0</v>
      </c>
      <c r="AH22" s="29" t="str">
        <f t="shared" si="6"/>
        <v>PASS</v>
      </c>
      <c r="AI22" s="100" t="str">
        <f t="shared" si="7"/>
        <v/>
      </c>
      <c r="AJ22" s="115"/>
      <c r="AK22" s="115"/>
      <c r="AL22" s="115"/>
    </row>
    <row r="23" spans="1:38" ht="15.75" customHeight="1" thickBot="1">
      <c r="A23" s="58">
        <v>17</v>
      </c>
      <c r="B23" s="177">
        <v>669</v>
      </c>
      <c r="C23" s="178" t="s">
        <v>1344</v>
      </c>
      <c r="D23" s="178" t="s">
        <v>1328</v>
      </c>
      <c r="E23" s="179">
        <v>40</v>
      </c>
      <c r="F23" s="186">
        <v>28</v>
      </c>
      <c r="G23" s="169">
        <v>76</v>
      </c>
      <c r="H23" s="169" t="s">
        <v>865</v>
      </c>
      <c r="I23" s="207"/>
      <c r="J23" s="195">
        <v>58</v>
      </c>
      <c r="K23" s="193"/>
      <c r="L23" s="197"/>
      <c r="M23" s="207"/>
      <c r="N23" s="197"/>
      <c r="O23" s="197"/>
      <c r="P23" s="206"/>
      <c r="Q23" s="206"/>
      <c r="R23" s="206"/>
      <c r="S23" s="26"/>
      <c r="T23" s="207"/>
      <c r="U23" s="189">
        <v>41</v>
      </c>
      <c r="V23" s="207"/>
      <c r="W23" s="26"/>
      <c r="X23" s="207"/>
      <c r="Y23" s="207"/>
      <c r="Z23" s="207"/>
      <c r="AA23" s="189">
        <v>81</v>
      </c>
      <c r="AB23" s="26">
        <f t="shared" si="0"/>
        <v>7</v>
      </c>
      <c r="AC23" s="27">
        <f t="shared" si="1"/>
        <v>585</v>
      </c>
      <c r="AD23" s="53">
        <f t="shared" si="2"/>
        <v>324</v>
      </c>
      <c r="AE23" s="28">
        <f t="shared" si="3"/>
        <v>55.384615384615387</v>
      </c>
      <c r="AF23" s="29" t="str">
        <f t="shared" si="4"/>
        <v>PASS</v>
      </c>
      <c r="AG23" s="29">
        <f t="shared" si="5"/>
        <v>100</v>
      </c>
      <c r="AH23" s="29" t="str">
        <f t="shared" si="6"/>
        <v>FAIL: 0, ABSENT: 1</v>
      </c>
      <c r="AI23" s="100" t="str">
        <f t="shared" si="7"/>
        <v xml:space="preserve">Urdu, </v>
      </c>
      <c r="AJ23" s="115"/>
      <c r="AK23" s="115"/>
      <c r="AL23" s="115"/>
    </row>
    <row r="24" spans="1:38" ht="15.75" customHeight="1" thickBot="1">
      <c r="A24" s="58">
        <v>18</v>
      </c>
      <c r="B24" s="174">
        <v>670</v>
      </c>
      <c r="C24" s="175" t="s">
        <v>1345</v>
      </c>
      <c r="D24" s="175" t="s">
        <v>1328</v>
      </c>
      <c r="E24" s="176">
        <v>48</v>
      </c>
      <c r="F24" s="186">
        <v>34</v>
      </c>
      <c r="G24" s="168">
        <v>50</v>
      </c>
      <c r="H24" s="168">
        <v>56</v>
      </c>
      <c r="I24" s="207"/>
      <c r="J24" s="196" t="s">
        <v>865</v>
      </c>
      <c r="K24" s="185"/>
      <c r="L24" s="195">
        <v>68</v>
      </c>
      <c r="M24" s="207"/>
      <c r="N24" s="200"/>
      <c r="O24" s="195">
        <v>90</v>
      </c>
      <c r="P24" s="206"/>
      <c r="Q24" s="206"/>
      <c r="R24" s="206"/>
      <c r="S24" s="26"/>
      <c r="T24" s="207"/>
      <c r="U24" s="207"/>
      <c r="V24" s="207"/>
      <c r="W24" s="26"/>
      <c r="X24" s="207"/>
      <c r="Y24" s="207"/>
      <c r="Z24" s="207"/>
      <c r="AA24" s="207"/>
      <c r="AB24" s="26">
        <f t="shared" si="0"/>
        <v>7</v>
      </c>
      <c r="AC24" s="27">
        <f t="shared" si="1"/>
        <v>600</v>
      </c>
      <c r="AD24" s="53">
        <f t="shared" si="2"/>
        <v>346</v>
      </c>
      <c r="AE24" s="28">
        <f t="shared" si="3"/>
        <v>57.666666666666664</v>
      </c>
      <c r="AF24" s="29" t="str">
        <f t="shared" si="4"/>
        <v>PASS</v>
      </c>
      <c r="AG24" s="29">
        <f t="shared" si="5"/>
        <v>100</v>
      </c>
      <c r="AH24" s="29" t="str">
        <f t="shared" si="6"/>
        <v>FAIL: 0, ABSENT: 1</v>
      </c>
      <c r="AI24" s="100" t="str">
        <f t="shared" si="7"/>
        <v xml:space="preserve">Civics, </v>
      </c>
      <c r="AJ24" s="115"/>
      <c r="AK24" s="115"/>
      <c r="AL24" s="115"/>
    </row>
    <row r="25" spans="1:38" ht="15.75" customHeight="1" thickBot="1">
      <c r="A25" s="58">
        <v>19</v>
      </c>
      <c r="B25" s="177">
        <v>671</v>
      </c>
      <c r="C25" s="178" t="s">
        <v>1346</v>
      </c>
      <c r="D25" s="178" t="s">
        <v>1328</v>
      </c>
      <c r="E25" s="179">
        <v>45</v>
      </c>
      <c r="F25" s="186">
        <v>40</v>
      </c>
      <c r="G25" s="169">
        <v>37</v>
      </c>
      <c r="H25" s="169">
        <v>52</v>
      </c>
      <c r="I25" s="207"/>
      <c r="J25" s="195">
        <v>57</v>
      </c>
      <c r="K25" s="193"/>
      <c r="L25" s="196">
        <v>57</v>
      </c>
      <c r="M25" s="207"/>
      <c r="N25" s="197"/>
      <c r="O25" s="197"/>
      <c r="P25" s="206"/>
      <c r="Q25" s="206"/>
      <c r="R25" s="206"/>
      <c r="S25" s="26"/>
      <c r="T25" s="207"/>
      <c r="U25" s="207"/>
      <c r="V25" s="189">
        <v>34</v>
      </c>
      <c r="W25" s="26"/>
      <c r="X25" s="207"/>
      <c r="Y25" s="207"/>
      <c r="Z25" s="207"/>
      <c r="AA25" s="207"/>
      <c r="AB25" s="26">
        <f t="shared" si="0"/>
        <v>7</v>
      </c>
      <c r="AC25" s="27">
        <f t="shared" si="1"/>
        <v>585</v>
      </c>
      <c r="AD25" s="53">
        <f t="shared" si="2"/>
        <v>322</v>
      </c>
      <c r="AE25" s="28">
        <f t="shared" si="3"/>
        <v>55.042735042735046</v>
      </c>
      <c r="AF25" s="29" t="str">
        <f t="shared" si="4"/>
        <v>PASS</v>
      </c>
      <c r="AG25" s="29">
        <f t="shared" si="5"/>
        <v>0</v>
      </c>
      <c r="AH25" s="29" t="str">
        <f t="shared" si="6"/>
        <v>PASS</v>
      </c>
      <c r="AI25" s="100" t="str">
        <f t="shared" si="7"/>
        <v/>
      </c>
      <c r="AJ25" s="115"/>
      <c r="AK25" s="115"/>
      <c r="AL25" s="115"/>
    </row>
    <row r="26" spans="1:38" ht="15.75" customHeight="1" thickBot="1">
      <c r="A26" s="58">
        <v>20</v>
      </c>
      <c r="B26" s="174">
        <v>672</v>
      </c>
      <c r="C26" s="175" t="s">
        <v>1347</v>
      </c>
      <c r="D26" s="175" t="s">
        <v>1328</v>
      </c>
      <c r="E26" s="176">
        <v>41</v>
      </c>
      <c r="F26" s="186">
        <v>33</v>
      </c>
      <c r="G26" s="168" t="s">
        <v>865</v>
      </c>
      <c r="H26" s="168" t="s">
        <v>865</v>
      </c>
      <c r="I26" s="207"/>
      <c r="J26" s="197"/>
      <c r="K26" s="185"/>
      <c r="L26" s="195">
        <v>55</v>
      </c>
      <c r="M26" s="207"/>
      <c r="N26" s="195">
        <v>73</v>
      </c>
      <c r="O26" s="200"/>
      <c r="P26" s="206"/>
      <c r="Q26" s="206"/>
      <c r="R26" s="206"/>
      <c r="S26" s="26"/>
      <c r="T26" s="207"/>
      <c r="U26" s="207"/>
      <c r="V26" s="207"/>
      <c r="W26" s="26"/>
      <c r="X26" s="207"/>
      <c r="Y26" s="189">
        <v>16</v>
      </c>
      <c r="Z26" s="207"/>
      <c r="AA26" s="207"/>
      <c r="AB26" s="26">
        <f t="shared" si="0"/>
        <v>7</v>
      </c>
      <c r="AC26" s="27">
        <f t="shared" si="1"/>
        <v>585</v>
      </c>
      <c r="AD26" s="53" t="str">
        <f t="shared" si="2"/>
        <v>-</v>
      </c>
      <c r="AE26" s="28" t="str">
        <f t="shared" si="3"/>
        <v>-</v>
      </c>
      <c r="AF26" s="29" t="str">
        <f t="shared" si="4"/>
        <v>FAIL</v>
      </c>
      <c r="AG26" s="29">
        <f t="shared" si="5"/>
        <v>300</v>
      </c>
      <c r="AH26" s="29" t="str">
        <f t="shared" si="6"/>
        <v>FAIL: 1, ABSENT: 2</v>
      </c>
      <c r="AI26" s="100" t="str">
        <f t="shared" si="7"/>
        <v xml:space="preserve">English, Urdu, Statistics, </v>
      </c>
      <c r="AJ26" s="115"/>
      <c r="AK26" s="115"/>
      <c r="AL26" s="115"/>
    </row>
    <row r="27" spans="1:38" ht="15.75" customHeight="1" thickBot="1">
      <c r="A27" s="58">
        <v>21</v>
      </c>
      <c r="B27" s="177">
        <v>673</v>
      </c>
      <c r="C27" s="178" t="s">
        <v>1348</v>
      </c>
      <c r="D27" s="178" t="s">
        <v>1328</v>
      </c>
      <c r="E27" s="179">
        <v>48</v>
      </c>
      <c r="F27" s="186">
        <v>40</v>
      </c>
      <c r="G27" s="169">
        <v>49</v>
      </c>
      <c r="H27" s="169">
        <v>74</v>
      </c>
      <c r="I27" s="207"/>
      <c r="J27" s="200"/>
      <c r="K27" s="193"/>
      <c r="L27" s="197"/>
      <c r="M27" s="207"/>
      <c r="N27" s="196">
        <v>88</v>
      </c>
      <c r="O27" s="197"/>
      <c r="P27" s="206"/>
      <c r="Q27" s="206"/>
      <c r="R27" s="206"/>
      <c r="S27" s="26"/>
      <c r="T27" s="189">
        <v>77</v>
      </c>
      <c r="U27" s="207"/>
      <c r="V27" s="189">
        <v>77</v>
      </c>
      <c r="W27" s="26"/>
      <c r="X27" s="207"/>
      <c r="Y27" s="207"/>
      <c r="Z27" s="207"/>
      <c r="AA27" s="207"/>
      <c r="AB27" s="26">
        <f t="shared" si="0"/>
        <v>7</v>
      </c>
      <c r="AC27" s="27">
        <f t="shared" si="1"/>
        <v>570</v>
      </c>
      <c r="AD27" s="53">
        <f t="shared" si="2"/>
        <v>453</v>
      </c>
      <c r="AE27" s="28">
        <f t="shared" si="3"/>
        <v>79.473684210526315</v>
      </c>
      <c r="AF27" s="29" t="str">
        <f t="shared" si="4"/>
        <v>PASS</v>
      </c>
      <c r="AG27" s="29">
        <f t="shared" si="5"/>
        <v>0</v>
      </c>
      <c r="AH27" s="29" t="str">
        <f t="shared" si="6"/>
        <v>PASS</v>
      </c>
      <c r="AI27" s="100" t="str">
        <f t="shared" si="7"/>
        <v/>
      </c>
      <c r="AJ27" s="115"/>
      <c r="AK27" s="115"/>
      <c r="AL27" s="115"/>
    </row>
    <row r="28" spans="1:38" ht="15.75" customHeight="1" thickBot="1">
      <c r="A28" s="58">
        <v>22</v>
      </c>
      <c r="B28" s="174">
        <v>674</v>
      </c>
      <c r="C28" s="175" t="s">
        <v>1349</v>
      </c>
      <c r="D28" s="175" t="s">
        <v>1328</v>
      </c>
      <c r="E28" s="176">
        <v>43</v>
      </c>
      <c r="F28" s="186">
        <v>46</v>
      </c>
      <c r="G28" s="168">
        <v>38</v>
      </c>
      <c r="H28" s="168">
        <v>61</v>
      </c>
      <c r="I28" s="207"/>
      <c r="J28" s="197"/>
      <c r="K28" s="185"/>
      <c r="L28" s="195">
        <v>64</v>
      </c>
      <c r="M28" s="207"/>
      <c r="N28" s="200"/>
      <c r="O28" s="200"/>
      <c r="P28" s="206"/>
      <c r="Q28" s="206"/>
      <c r="R28" s="158" t="s">
        <v>865</v>
      </c>
      <c r="S28" s="26"/>
      <c r="T28" s="207"/>
      <c r="U28" s="207"/>
      <c r="V28" s="207"/>
      <c r="W28" s="26"/>
      <c r="X28" s="189">
        <v>40</v>
      </c>
      <c r="Y28" s="207"/>
      <c r="Z28" s="207"/>
      <c r="AA28" s="207"/>
      <c r="AB28" s="26">
        <f t="shared" si="0"/>
        <v>7</v>
      </c>
      <c r="AC28" s="27">
        <f t="shared" si="1"/>
        <v>585</v>
      </c>
      <c r="AD28" s="53" t="str">
        <f t="shared" si="2"/>
        <v>-</v>
      </c>
      <c r="AE28" s="28" t="str">
        <f t="shared" si="3"/>
        <v>-</v>
      </c>
      <c r="AF28" s="29" t="str">
        <f t="shared" si="4"/>
        <v>FAIL</v>
      </c>
      <c r="AG28" s="29">
        <f t="shared" si="5"/>
        <v>100</v>
      </c>
      <c r="AH28" s="29" t="str">
        <f t="shared" si="6"/>
        <v>FAIL: 0, ABSENT: 1</v>
      </c>
      <c r="AI28" s="100" t="str">
        <f t="shared" si="7"/>
        <v xml:space="preserve">Sociology, </v>
      </c>
      <c r="AJ28" s="115"/>
      <c r="AK28" s="115"/>
      <c r="AL28" s="115"/>
    </row>
    <row r="29" spans="1:38" ht="15.75" customHeight="1" thickBot="1">
      <c r="A29" s="58">
        <v>23</v>
      </c>
      <c r="B29" s="177">
        <v>675</v>
      </c>
      <c r="C29" s="178" t="s">
        <v>1350</v>
      </c>
      <c r="D29" s="178" t="s">
        <v>1328</v>
      </c>
      <c r="E29" s="179">
        <v>47</v>
      </c>
      <c r="F29" s="186">
        <v>47</v>
      </c>
      <c r="G29" s="169">
        <v>48</v>
      </c>
      <c r="H29" s="169">
        <v>72</v>
      </c>
      <c r="I29" s="207"/>
      <c r="J29" s="200"/>
      <c r="K29" s="193"/>
      <c r="L29" s="197"/>
      <c r="M29" s="207"/>
      <c r="N29" s="197"/>
      <c r="O29" s="197"/>
      <c r="P29" s="206"/>
      <c r="Q29" s="206"/>
      <c r="R29" s="206"/>
      <c r="S29" s="26"/>
      <c r="T29" s="189">
        <v>56</v>
      </c>
      <c r="U29" s="207"/>
      <c r="V29" s="189">
        <v>66</v>
      </c>
      <c r="W29" s="26"/>
      <c r="X29" s="189">
        <v>44</v>
      </c>
      <c r="Y29" s="207"/>
      <c r="Z29" s="207"/>
      <c r="AA29" s="207"/>
      <c r="AB29" s="26">
        <f t="shared" si="0"/>
        <v>7</v>
      </c>
      <c r="AC29" s="27">
        <f t="shared" si="1"/>
        <v>555</v>
      </c>
      <c r="AD29" s="53">
        <f t="shared" si="2"/>
        <v>380</v>
      </c>
      <c r="AE29" s="28">
        <f t="shared" si="3"/>
        <v>68.468468468468473</v>
      </c>
      <c r="AF29" s="29" t="str">
        <f t="shared" si="4"/>
        <v>PASS</v>
      </c>
      <c r="AG29" s="29">
        <f t="shared" si="5"/>
        <v>0</v>
      </c>
      <c r="AH29" s="29" t="str">
        <f t="shared" si="6"/>
        <v>PASS</v>
      </c>
      <c r="AI29" s="100" t="str">
        <f t="shared" si="7"/>
        <v/>
      </c>
      <c r="AJ29" s="115"/>
      <c r="AK29" s="115"/>
      <c r="AL29" s="115"/>
    </row>
    <row r="30" spans="1:38" ht="15.75" customHeight="1" thickBot="1">
      <c r="A30" s="58">
        <v>24</v>
      </c>
      <c r="B30" s="174">
        <v>676</v>
      </c>
      <c r="C30" s="175" t="s">
        <v>1351</v>
      </c>
      <c r="D30" s="175" t="s">
        <v>1328</v>
      </c>
      <c r="E30" s="176">
        <v>48</v>
      </c>
      <c r="F30" s="186">
        <v>45</v>
      </c>
      <c r="G30" s="168">
        <v>58</v>
      </c>
      <c r="H30" s="168">
        <v>59</v>
      </c>
      <c r="I30" s="207"/>
      <c r="J30" s="197"/>
      <c r="K30" s="185"/>
      <c r="L30" s="200"/>
      <c r="M30" s="207"/>
      <c r="N30" s="195">
        <v>89</v>
      </c>
      <c r="O30" s="200"/>
      <c r="P30" s="206"/>
      <c r="Q30" s="158">
        <v>48</v>
      </c>
      <c r="R30" s="206"/>
      <c r="S30" s="26"/>
      <c r="T30" s="189">
        <v>68</v>
      </c>
      <c r="U30" s="207"/>
      <c r="V30" s="207"/>
      <c r="W30" s="26"/>
      <c r="X30" s="207"/>
      <c r="Y30" s="207"/>
      <c r="Z30" s="207"/>
      <c r="AA30" s="207"/>
      <c r="AB30" s="26">
        <f t="shared" si="0"/>
        <v>7</v>
      </c>
      <c r="AC30" s="27">
        <f t="shared" si="1"/>
        <v>585</v>
      </c>
      <c r="AD30" s="53">
        <f t="shared" si="2"/>
        <v>415</v>
      </c>
      <c r="AE30" s="28">
        <f t="shared" si="3"/>
        <v>70.940170940170944</v>
      </c>
      <c r="AF30" s="29" t="str">
        <f t="shared" si="4"/>
        <v>PASS</v>
      </c>
      <c r="AG30" s="29">
        <f t="shared" si="5"/>
        <v>0</v>
      </c>
      <c r="AH30" s="29" t="str">
        <f t="shared" si="6"/>
        <v>PASS</v>
      </c>
      <c r="AI30" s="100" t="str">
        <f t="shared" si="7"/>
        <v/>
      </c>
      <c r="AJ30" s="115"/>
      <c r="AK30" s="115"/>
      <c r="AL30" s="115"/>
    </row>
    <row r="31" spans="1:38" ht="15.75" customHeight="1" thickBot="1">
      <c r="A31" s="58">
        <v>25</v>
      </c>
      <c r="B31" s="177">
        <v>677</v>
      </c>
      <c r="C31" s="178" t="s">
        <v>1352</v>
      </c>
      <c r="D31" s="178" t="s">
        <v>1328</v>
      </c>
      <c r="E31" s="179">
        <v>36</v>
      </c>
      <c r="F31" s="186">
        <v>41</v>
      </c>
      <c r="G31" s="169">
        <v>57</v>
      </c>
      <c r="H31" s="169">
        <v>58</v>
      </c>
      <c r="I31" s="207"/>
      <c r="J31" s="200"/>
      <c r="K31" s="169">
        <v>41</v>
      </c>
      <c r="L31" s="197"/>
      <c r="M31" s="207"/>
      <c r="N31" s="197"/>
      <c r="O31" s="197"/>
      <c r="P31" s="206"/>
      <c r="Q31" s="206"/>
      <c r="R31" s="206"/>
      <c r="S31" s="26"/>
      <c r="T31" s="207"/>
      <c r="U31" s="189">
        <v>54</v>
      </c>
      <c r="V31" s="207"/>
      <c r="W31" s="26"/>
      <c r="X31" s="207"/>
      <c r="Y31" s="189">
        <v>38</v>
      </c>
      <c r="Z31" s="207"/>
      <c r="AA31" s="207"/>
      <c r="AB31" s="26">
        <f t="shared" si="0"/>
        <v>7</v>
      </c>
      <c r="AC31" s="27">
        <f t="shared" si="1"/>
        <v>570</v>
      </c>
      <c r="AD31" s="53">
        <f t="shared" si="2"/>
        <v>325</v>
      </c>
      <c r="AE31" s="28">
        <f t="shared" si="3"/>
        <v>57.017543859649123</v>
      </c>
      <c r="AF31" s="29" t="str">
        <f t="shared" si="4"/>
        <v>PASS</v>
      </c>
      <c r="AG31" s="29">
        <f t="shared" si="5"/>
        <v>0</v>
      </c>
      <c r="AH31" s="29" t="str">
        <f t="shared" si="6"/>
        <v>PASS</v>
      </c>
      <c r="AI31" s="100" t="str">
        <f t="shared" si="7"/>
        <v/>
      </c>
      <c r="AJ31" s="115"/>
      <c r="AK31" s="115"/>
      <c r="AL31" s="115"/>
    </row>
    <row r="32" spans="1:38" ht="15.75" customHeight="1" thickBot="1">
      <c r="A32" s="58">
        <v>26</v>
      </c>
      <c r="B32" s="174">
        <v>678</v>
      </c>
      <c r="C32" s="175" t="s">
        <v>1353</v>
      </c>
      <c r="D32" s="175" t="s">
        <v>1328</v>
      </c>
      <c r="E32" s="176">
        <v>47</v>
      </c>
      <c r="F32" s="186">
        <v>39</v>
      </c>
      <c r="G32" s="168">
        <v>53</v>
      </c>
      <c r="H32" s="168">
        <v>71</v>
      </c>
      <c r="I32" s="207"/>
      <c r="J32" s="197"/>
      <c r="K32" s="168">
        <v>87</v>
      </c>
      <c r="L32" s="200"/>
      <c r="M32" s="207"/>
      <c r="N32" s="200"/>
      <c r="O32" s="200"/>
      <c r="P32" s="206"/>
      <c r="Q32" s="206"/>
      <c r="R32" s="206"/>
      <c r="S32" s="26"/>
      <c r="T32" s="207"/>
      <c r="U32" s="189">
        <v>50</v>
      </c>
      <c r="V32" s="207"/>
      <c r="W32" s="26"/>
      <c r="X32" s="207"/>
      <c r="Y32" s="189">
        <v>40</v>
      </c>
      <c r="Z32" s="207"/>
      <c r="AA32" s="207"/>
      <c r="AB32" s="26">
        <f t="shared" si="0"/>
        <v>7</v>
      </c>
      <c r="AC32" s="27">
        <f t="shared" si="1"/>
        <v>570</v>
      </c>
      <c r="AD32" s="53">
        <f t="shared" si="2"/>
        <v>387</v>
      </c>
      <c r="AE32" s="28">
        <f t="shared" si="3"/>
        <v>67.89473684210526</v>
      </c>
      <c r="AF32" s="29" t="str">
        <f t="shared" si="4"/>
        <v>PASS</v>
      </c>
      <c r="AG32" s="29">
        <f t="shared" si="5"/>
        <v>0</v>
      </c>
      <c r="AH32" s="29" t="str">
        <f t="shared" si="6"/>
        <v>PASS</v>
      </c>
      <c r="AI32" s="100" t="str">
        <f t="shared" si="7"/>
        <v/>
      </c>
      <c r="AJ32" s="115"/>
      <c r="AK32" s="115"/>
      <c r="AL32" s="115"/>
    </row>
    <row r="33" spans="1:38" ht="15.75" customHeight="1" thickBot="1">
      <c r="A33" s="58">
        <v>27</v>
      </c>
      <c r="B33" s="177">
        <v>683</v>
      </c>
      <c r="C33" s="178" t="s">
        <v>1354</v>
      </c>
      <c r="D33" s="178" t="s">
        <v>1328</v>
      </c>
      <c r="E33" s="179">
        <v>35</v>
      </c>
      <c r="F33" s="186">
        <v>35</v>
      </c>
      <c r="G33" s="169">
        <v>49</v>
      </c>
      <c r="H33" s="169" t="s">
        <v>865</v>
      </c>
      <c r="I33" s="203"/>
      <c r="J33" s="200"/>
      <c r="K33" s="193"/>
      <c r="L33" s="197"/>
      <c r="M33" s="203"/>
      <c r="N33" s="196">
        <v>56</v>
      </c>
      <c r="O33" s="197"/>
      <c r="P33" s="183"/>
      <c r="Q33" s="183"/>
      <c r="R33" s="183"/>
      <c r="S33" s="26"/>
      <c r="T33" s="199">
        <v>32</v>
      </c>
      <c r="U33" s="203"/>
      <c r="V33" s="203"/>
      <c r="W33" s="26"/>
      <c r="X33" s="203"/>
      <c r="Y33" s="203"/>
      <c r="Z33" s="199">
        <v>69</v>
      </c>
      <c r="AA33" s="203"/>
      <c r="AB33" s="26">
        <f t="shared" si="0"/>
        <v>7</v>
      </c>
      <c r="AC33" s="27">
        <f t="shared" si="1"/>
        <v>585</v>
      </c>
      <c r="AD33" s="53" t="str">
        <f t="shared" si="2"/>
        <v>-</v>
      </c>
      <c r="AE33" s="28" t="str">
        <f t="shared" si="3"/>
        <v>-</v>
      </c>
      <c r="AF33" s="29" t="str">
        <f t="shared" si="4"/>
        <v>FAIL</v>
      </c>
      <c r="AG33" s="29">
        <f t="shared" si="5"/>
        <v>200</v>
      </c>
      <c r="AH33" s="29" t="str">
        <f t="shared" si="6"/>
        <v>FAIL: 1, ABSENT: 1</v>
      </c>
      <c r="AI33" s="100" t="str">
        <f t="shared" si="7"/>
        <v xml:space="preserve">Urdu, Home economics, </v>
      </c>
      <c r="AJ33" s="115"/>
      <c r="AK33" s="115"/>
      <c r="AL33" s="115"/>
    </row>
    <row r="34" spans="1:38" ht="15.75" customHeight="1" thickBot="1">
      <c r="A34" s="58">
        <v>28</v>
      </c>
      <c r="B34" s="174">
        <v>684</v>
      </c>
      <c r="C34" s="175" t="s">
        <v>1355</v>
      </c>
      <c r="D34" s="175" t="s">
        <v>1328</v>
      </c>
      <c r="E34" s="176">
        <v>29</v>
      </c>
      <c r="F34" s="186">
        <v>33</v>
      </c>
      <c r="G34" s="168">
        <v>58</v>
      </c>
      <c r="H34" s="168">
        <v>68</v>
      </c>
      <c r="I34" s="207"/>
      <c r="J34" s="197"/>
      <c r="K34" s="168">
        <v>28</v>
      </c>
      <c r="L34" s="195">
        <v>48</v>
      </c>
      <c r="M34" s="207"/>
      <c r="N34" s="200"/>
      <c r="O34" s="200"/>
      <c r="P34" s="206"/>
      <c r="Q34" s="206"/>
      <c r="R34" s="206"/>
      <c r="S34" s="26"/>
      <c r="T34" s="207"/>
      <c r="U34" s="207"/>
      <c r="V34" s="207"/>
      <c r="W34" s="26"/>
      <c r="X34" s="207"/>
      <c r="Y34" s="189" t="s">
        <v>865</v>
      </c>
      <c r="Z34" s="207"/>
      <c r="AA34" s="207"/>
      <c r="AB34" s="26">
        <f t="shared" si="0"/>
        <v>7</v>
      </c>
      <c r="AC34" s="27">
        <f t="shared" si="1"/>
        <v>585</v>
      </c>
      <c r="AD34" s="53" t="str">
        <f t="shared" si="2"/>
        <v>-</v>
      </c>
      <c r="AE34" s="28" t="str">
        <f t="shared" si="3"/>
        <v>-</v>
      </c>
      <c r="AF34" s="29" t="str">
        <f t="shared" si="4"/>
        <v>FAIL</v>
      </c>
      <c r="AG34" s="29">
        <f t="shared" si="5"/>
        <v>200</v>
      </c>
      <c r="AH34" s="29" t="str">
        <f t="shared" si="6"/>
        <v>FAIL: 1, ABSENT: 1</v>
      </c>
      <c r="AI34" s="100" t="str">
        <f t="shared" si="7"/>
        <v xml:space="preserve">Economics, Statistics, </v>
      </c>
      <c r="AJ34" s="115"/>
      <c r="AK34" s="115"/>
      <c r="AL34" s="115"/>
    </row>
    <row r="35" spans="1:38" ht="15.75" customHeight="1" thickBot="1">
      <c r="A35" s="58">
        <v>29</v>
      </c>
      <c r="B35" s="177">
        <v>685</v>
      </c>
      <c r="C35" s="178" t="s">
        <v>1356</v>
      </c>
      <c r="D35" s="178" t="s">
        <v>1328</v>
      </c>
      <c r="E35" s="179">
        <v>39</v>
      </c>
      <c r="F35" s="186">
        <v>34</v>
      </c>
      <c r="G35" s="169">
        <v>28</v>
      </c>
      <c r="H35" s="169">
        <v>47</v>
      </c>
      <c r="I35" s="207"/>
      <c r="J35" s="200"/>
      <c r="K35" s="193"/>
      <c r="L35" s="197"/>
      <c r="M35" s="207"/>
      <c r="N35" s="197"/>
      <c r="O35" s="197"/>
      <c r="P35" s="206"/>
      <c r="Q35" s="206"/>
      <c r="R35" s="206"/>
      <c r="S35" s="26"/>
      <c r="T35" s="189" t="s">
        <v>865</v>
      </c>
      <c r="U35" s="207"/>
      <c r="V35" s="189" t="s">
        <v>865</v>
      </c>
      <c r="W35" s="26"/>
      <c r="X35" s="189" t="s">
        <v>865</v>
      </c>
      <c r="Y35" s="207"/>
      <c r="Z35" s="207"/>
      <c r="AA35" s="207"/>
      <c r="AB35" s="26">
        <f t="shared" si="0"/>
        <v>7</v>
      </c>
      <c r="AC35" s="27">
        <f t="shared" si="1"/>
        <v>555</v>
      </c>
      <c r="AD35" s="53" t="str">
        <f t="shared" si="2"/>
        <v>-</v>
      </c>
      <c r="AE35" s="28" t="str">
        <f t="shared" si="3"/>
        <v>-</v>
      </c>
      <c r="AF35" s="29" t="str">
        <f t="shared" si="4"/>
        <v>FAIL</v>
      </c>
      <c r="AG35" s="29">
        <f t="shared" si="5"/>
        <v>400</v>
      </c>
      <c r="AH35" s="29" t="str">
        <f t="shared" si="6"/>
        <v>FAIL: 1, ABSENT: 3</v>
      </c>
      <c r="AI35" s="100" t="str">
        <f t="shared" si="7"/>
        <v xml:space="preserve">English, Home economics, Geography, Psychology, </v>
      </c>
      <c r="AJ35" s="115"/>
      <c r="AK35" s="115"/>
      <c r="AL35" s="115"/>
    </row>
    <row r="36" spans="1:38" ht="15.75" customHeight="1" thickBot="1">
      <c r="A36" s="58">
        <v>30</v>
      </c>
      <c r="B36" s="174">
        <v>687</v>
      </c>
      <c r="C36" s="175" t="s">
        <v>1357</v>
      </c>
      <c r="D36" s="175" t="s">
        <v>1328</v>
      </c>
      <c r="E36" s="176">
        <v>24</v>
      </c>
      <c r="F36" s="186" t="s">
        <v>865</v>
      </c>
      <c r="G36" s="168">
        <v>22</v>
      </c>
      <c r="H36" s="168">
        <v>42</v>
      </c>
      <c r="I36" s="207"/>
      <c r="J36" s="197"/>
      <c r="K36" s="168" t="s">
        <v>865</v>
      </c>
      <c r="L36" s="200"/>
      <c r="M36" s="207"/>
      <c r="N36" s="200"/>
      <c r="O36" s="200"/>
      <c r="P36" s="206"/>
      <c r="Q36" s="206"/>
      <c r="R36" s="206"/>
      <c r="S36" s="26"/>
      <c r="T36" s="207"/>
      <c r="U36" s="189">
        <v>48</v>
      </c>
      <c r="V36" s="207"/>
      <c r="W36" s="26"/>
      <c r="X36" s="207"/>
      <c r="Y36" s="207"/>
      <c r="Z36" s="207"/>
      <c r="AA36" s="189">
        <v>63</v>
      </c>
      <c r="AB36" s="26">
        <f t="shared" si="0"/>
        <v>7</v>
      </c>
      <c r="AC36" s="27">
        <f t="shared" si="1"/>
        <v>585</v>
      </c>
      <c r="AD36" s="53" t="str">
        <f t="shared" si="2"/>
        <v>-</v>
      </c>
      <c r="AE36" s="28" t="str">
        <f t="shared" si="3"/>
        <v>-</v>
      </c>
      <c r="AF36" s="29" t="str">
        <f t="shared" si="4"/>
        <v>FAIL</v>
      </c>
      <c r="AG36" s="29">
        <f t="shared" si="5"/>
        <v>300</v>
      </c>
      <c r="AH36" s="29" t="str">
        <f t="shared" si="6"/>
        <v>FAIL: 1, ABSENT: 2</v>
      </c>
      <c r="AI36" s="100" t="str">
        <f t="shared" si="7"/>
        <v xml:space="preserve">Pak studies, English, Economics, </v>
      </c>
      <c r="AJ36" s="115"/>
      <c r="AK36" s="115"/>
      <c r="AL36" s="115"/>
    </row>
    <row r="37" spans="1:38" ht="15.75" customHeight="1" thickBot="1">
      <c r="A37" s="58">
        <v>31</v>
      </c>
      <c r="B37" s="177">
        <v>688</v>
      </c>
      <c r="C37" s="178" t="s">
        <v>1203</v>
      </c>
      <c r="D37" s="178" t="s">
        <v>1328</v>
      </c>
      <c r="E37" s="179" t="s">
        <v>865</v>
      </c>
      <c r="F37" s="186" t="s">
        <v>865</v>
      </c>
      <c r="G37" s="169" t="s">
        <v>865</v>
      </c>
      <c r="H37" s="169" t="s">
        <v>865</v>
      </c>
      <c r="I37" s="207"/>
      <c r="J37" s="201" t="s">
        <v>865</v>
      </c>
      <c r="K37" s="214" t="s">
        <v>865</v>
      </c>
      <c r="L37" s="209" t="s">
        <v>865</v>
      </c>
      <c r="M37" s="207"/>
      <c r="N37" s="197"/>
      <c r="O37" s="197"/>
      <c r="P37" s="206"/>
      <c r="Q37" s="206"/>
      <c r="R37" s="206"/>
      <c r="S37" s="26"/>
      <c r="T37" s="207"/>
      <c r="U37" s="207"/>
      <c r="V37" s="207"/>
      <c r="W37" s="26"/>
      <c r="X37" s="207"/>
      <c r="Y37" s="207"/>
      <c r="Z37" s="207"/>
      <c r="AA37" s="207"/>
      <c r="AB37" s="26">
        <f t="shared" si="0"/>
        <v>7</v>
      </c>
      <c r="AC37" s="27">
        <f t="shared" si="1"/>
        <v>600</v>
      </c>
      <c r="AD37" s="53" t="str">
        <f t="shared" si="2"/>
        <v>-</v>
      </c>
      <c r="AE37" s="28" t="str">
        <f t="shared" si="3"/>
        <v>-</v>
      </c>
      <c r="AF37" s="29" t="str">
        <f t="shared" si="4"/>
        <v>ABSENT</v>
      </c>
      <c r="AG37" s="29">
        <f t="shared" si="5"/>
        <v>700</v>
      </c>
      <c r="AH37" s="29" t="str">
        <f t="shared" si="6"/>
        <v>FAIL: 0, ABSENT: 7</v>
      </c>
      <c r="AI37" s="100" t="str">
        <f t="shared" si="7"/>
        <v xml:space="preserve">Tarjuma, Pak studies, English, Urdu, Civics, Economics, Education, </v>
      </c>
      <c r="AJ37" s="115"/>
      <c r="AK37" s="115"/>
      <c r="AL37" s="115"/>
    </row>
    <row r="38" spans="1:38" ht="15.75" customHeight="1" thickBot="1">
      <c r="A38" s="58">
        <v>32</v>
      </c>
      <c r="B38" s="174">
        <v>689</v>
      </c>
      <c r="C38" s="175" t="s">
        <v>1358</v>
      </c>
      <c r="D38" s="175" t="s">
        <v>1328</v>
      </c>
      <c r="E38" s="176" t="s">
        <v>865</v>
      </c>
      <c r="F38" s="186" t="s">
        <v>865</v>
      </c>
      <c r="G38" s="168" t="s">
        <v>865</v>
      </c>
      <c r="H38" s="168" t="s">
        <v>865</v>
      </c>
      <c r="I38" s="207"/>
      <c r="J38" s="209" t="s">
        <v>865</v>
      </c>
      <c r="K38" s="166" t="s">
        <v>865</v>
      </c>
      <c r="L38" s="201" t="s">
        <v>865</v>
      </c>
      <c r="M38" s="207"/>
      <c r="N38" s="200"/>
      <c r="O38" s="200"/>
      <c r="P38" s="206"/>
      <c r="Q38" s="206"/>
      <c r="R38" s="206"/>
      <c r="S38" s="26"/>
      <c r="T38" s="207"/>
      <c r="U38" s="207"/>
      <c r="V38" s="207"/>
      <c r="W38" s="26"/>
      <c r="X38" s="207"/>
      <c r="Y38" s="207"/>
      <c r="Z38" s="207"/>
      <c r="AA38" s="207"/>
      <c r="AB38" s="26">
        <f t="shared" si="0"/>
        <v>7</v>
      </c>
      <c r="AC38" s="27">
        <f t="shared" si="1"/>
        <v>600</v>
      </c>
      <c r="AD38" s="53" t="str">
        <f t="shared" si="2"/>
        <v>-</v>
      </c>
      <c r="AE38" s="28" t="str">
        <f t="shared" si="3"/>
        <v>-</v>
      </c>
      <c r="AF38" s="29" t="str">
        <f t="shared" si="4"/>
        <v>ABSENT</v>
      </c>
      <c r="AG38" s="29">
        <f t="shared" si="5"/>
        <v>700</v>
      </c>
      <c r="AH38" s="29" t="str">
        <f t="shared" si="6"/>
        <v>FAIL: 0, ABSENT: 7</v>
      </c>
      <c r="AI38" s="100" t="str">
        <f t="shared" si="7"/>
        <v xml:space="preserve">Tarjuma, Pak studies, English, Urdu, Civics, Economics, Education, </v>
      </c>
      <c r="AJ38" s="115"/>
      <c r="AK38" s="115"/>
      <c r="AL38" s="115"/>
    </row>
    <row r="39" spans="1:38" ht="15.75" customHeight="1" thickBot="1">
      <c r="A39" s="58">
        <v>33</v>
      </c>
      <c r="B39" s="177">
        <v>690</v>
      </c>
      <c r="C39" s="178" t="s">
        <v>1359</v>
      </c>
      <c r="D39" s="178" t="s">
        <v>1328</v>
      </c>
      <c r="E39" s="179" t="s">
        <v>865</v>
      </c>
      <c r="F39" s="186" t="s">
        <v>865</v>
      </c>
      <c r="G39" s="169" t="s">
        <v>865</v>
      </c>
      <c r="H39" s="169" t="s">
        <v>865</v>
      </c>
      <c r="I39" s="207"/>
      <c r="J39" s="200"/>
      <c r="K39" s="169">
        <v>40</v>
      </c>
      <c r="L39" s="197"/>
      <c r="M39" s="207"/>
      <c r="N39" s="197"/>
      <c r="O39" s="197"/>
      <c r="P39" s="206"/>
      <c r="Q39" s="206"/>
      <c r="R39" s="206"/>
      <c r="S39" s="26"/>
      <c r="T39" s="207"/>
      <c r="U39" s="189" t="s">
        <v>865</v>
      </c>
      <c r="V39" s="207"/>
      <c r="W39" s="26"/>
      <c r="X39" s="207"/>
      <c r="Y39" s="189" t="s">
        <v>865</v>
      </c>
      <c r="Z39" s="207"/>
      <c r="AA39" s="207"/>
      <c r="AB39" s="26">
        <f t="shared" si="0"/>
        <v>7</v>
      </c>
      <c r="AC39" s="27">
        <f t="shared" si="1"/>
        <v>570</v>
      </c>
      <c r="AD39" s="53" t="str">
        <f t="shared" ref="AD39:AD70" si="8">IF(AF39="PASS", SUMIF(E39:AA39,"&gt;0"), "-")</f>
        <v>-</v>
      </c>
      <c r="AE39" s="28" t="str">
        <f t="shared" ref="AE39:AE70" si="9">IF(ISNUMBER(AD39), AD39/AC39*100, "-")</f>
        <v>-</v>
      </c>
      <c r="AF39" s="29" t="str">
        <f t="shared" si="4"/>
        <v>FAIL</v>
      </c>
      <c r="AG39" s="29">
        <f t="shared" si="5"/>
        <v>600</v>
      </c>
      <c r="AH39" s="29" t="str">
        <f t="shared" si="6"/>
        <v>FAIL: 0, ABSENT: 6</v>
      </c>
      <c r="AI39" s="100" t="str">
        <f t="shared" si="7"/>
        <v xml:space="preserve">Tarjuma, Pak studies, English, Urdu, Health and physical education, Statistics, </v>
      </c>
      <c r="AJ39" s="115"/>
      <c r="AK39" s="115"/>
      <c r="AL39" s="115"/>
    </row>
    <row r="40" spans="1:38" ht="15.75" customHeight="1" thickBot="1">
      <c r="A40" s="58">
        <v>34</v>
      </c>
      <c r="B40" s="174">
        <v>691</v>
      </c>
      <c r="C40" s="175" t="s">
        <v>1360</v>
      </c>
      <c r="D40" s="175" t="s">
        <v>1328</v>
      </c>
      <c r="E40" s="176">
        <v>37</v>
      </c>
      <c r="F40" s="186">
        <v>31</v>
      </c>
      <c r="G40" s="168">
        <v>12</v>
      </c>
      <c r="H40" s="168">
        <v>46</v>
      </c>
      <c r="I40" s="207"/>
      <c r="J40" s="197"/>
      <c r="K40" s="185"/>
      <c r="L40" s="200"/>
      <c r="M40" s="207"/>
      <c r="N40" s="200"/>
      <c r="O40" s="200"/>
      <c r="P40" s="206"/>
      <c r="Q40" s="206"/>
      <c r="R40" s="206"/>
      <c r="S40" s="26"/>
      <c r="T40" s="207"/>
      <c r="U40" s="189">
        <v>53</v>
      </c>
      <c r="V40" s="207"/>
      <c r="W40" s="26"/>
      <c r="X40" s="207" t="s">
        <v>865</v>
      </c>
      <c r="Y40" s="189" t="s">
        <v>865</v>
      </c>
      <c r="Z40" s="207"/>
      <c r="AA40" s="207"/>
      <c r="AB40" s="26">
        <f t="shared" si="0"/>
        <v>7</v>
      </c>
      <c r="AC40" s="27">
        <f t="shared" si="1"/>
        <v>555</v>
      </c>
      <c r="AD40" s="53" t="str">
        <f t="shared" si="8"/>
        <v>-</v>
      </c>
      <c r="AE40" s="28" t="str">
        <f t="shared" si="9"/>
        <v>-</v>
      </c>
      <c r="AF40" s="29" t="str">
        <f t="shared" si="4"/>
        <v>FAIL</v>
      </c>
      <c r="AG40" s="29">
        <f t="shared" si="5"/>
        <v>300</v>
      </c>
      <c r="AH40" s="29" t="str">
        <f t="shared" si="6"/>
        <v>FAIL: 1, ABSENT: 2</v>
      </c>
      <c r="AI40" s="100" t="str">
        <f t="shared" si="7"/>
        <v xml:space="preserve">English, Psychology, Statistics, </v>
      </c>
      <c r="AJ40" s="115"/>
      <c r="AK40" s="115"/>
      <c r="AL40" s="115"/>
    </row>
    <row r="41" spans="1:38" ht="15.75" customHeight="1" thickBot="1">
      <c r="A41" s="58">
        <v>35</v>
      </c>
      <c r="B41" s="177">
        <v>692</v>
      </c>
      <c r="C41" s="178" t="s">
        <v>1361</v>
      </c>
      <c r="D41" s="178" t="s">
        <v>1328</v>
      </c>
      <c r="E41" s="179" t="s">
        <v>865</v>
      </c>
      <c r="F41" s="157" t="s">
        <v>865</v>
      </c>
      <c r="G41" s="169" t="s">
        <v>865</v>
      </c>
      <c r="H41" s="169" t="s">
        <v>865</v>
      </c>
      <c r="I41" s="203"/>
      <c r="J41" s="200"/>
      <c r="K41" s="193"/>
      <c r="L41" s="196" t="s">
        <v>865</v>
      </c>
      <c r="M41" s="203"/>
      <c r="N41" s="196" t="s">
        <v>865</v>
      </c>
      <c r="O41" s="196" t="s">
        <v>865</v>
      </c>
      <c r="P41" s="183"/>
      <c r="Q41" s="183"/>
      <c r="R41" s="183"/>
      <c r="S41" s="26"/>
      <c r="T41" s="203"/>
      <c r="U41" s="203"/>
      <c r="V41" s="203"/>
      <c r="W41" s="26"/>
      <c r="X41" s="203"/>
      <c r="Y41" s="203"/>
      <c r="Z41" s="203"/>
      <c r="AA41" s="203"/>
      <c r="AB41" s="26">
        <f t="shared" si="0"/>
        <v>7</v>
      </c>
      <c r="AC41" s="27">
        <f t="shared" si="1"/>
        <v>600</v>
      </c>
      <c r="AD41" s="53" t="str">
        <f t="shared" si="8"/>
        <v>-</v>
      </c>
      <c r="AE41" s="28" t="str">
        <f t="shared" si="9"/>
        <v>-</v>
      </c>
      <c r="AF41" s="29" t="str">
        <f t="shared" si="4"/>
        <v>ABSENT</v>
      </c>
      <c r="AG41" s="29">
        <f t="shared" si="5"/>
        <v>700</v>
      </c>
      <c r="AH41" s="29" t="str">
        <f t="shared" si="6"/>
        <v>FAIL: 0, ABSENT: 7</v>
      </c>
      <c r="AI41" s="100" t="str">
        <f t="shared" si="7"/>
        <v xml:space="preserve">Tarjuma, Pak studies, English, Urdu, Education, Islamiat elective, Persian, </v>
      </c>
      <c r="AJ41" s="115"/>
      <c r="AK41" s="115"/>
      <c r="AL41" s="115"/>
    </row>
    <row r="42" spans="1:38" ht="15.75" customHeight="1" thickBot="1">
      <c r="A42" s="58">
        <v>36</v>
      </c>
      <c r="B42" s="174">
        <v>693</v>
      </c>
      <c r="C42" s="175" t="s">
        <v>1362</v>
      </c>
      <c r="D42" s="175" t="s">
        <v>1328</v>
      </c>
      <c r="E42" s="176">
        <v>38</v>
      </c>
      <c r="F42" s="157">
        <v>36</v>
      </c>
      <c r="G42" s="168">
        <v>12</v>
      </c>
      <c r="H42" s="168" t="s">
        <v>865</v>
      </c>
      <c r="I42" s="207"/>
      <c r="J42" s="197"/>
      <c r="K42" s="185"/>
      <c r="L42" s="195">
        <v>60</v>
      </c>
      <c r="M42" s="207"/>
      <c r="N42" s="200"/>
      <c r="O42" s="200"/>
      <c r="P42" s="206"/>
      <c r="Q42" s="206"/>
      <c r="R42" s="158">
        <v>62</v>
      </c>
      <c r="S42" s="26"/>
      <c r="T42" s="207"/>
      <c r="U42" s="207"/>
      <c r="V42" s="207"/>
      <c r="W42" s="26"/>
      <c r="X42" s="207" t="s">
        <v>865</v>
      </c>
      <c r="Y42" s="207"/>
      <c r="Z42" s="207"/>
      <c r="AA42" s="207"/>
      <c r="AB42" s="26">
        <f t="shared" si="0"/>
        <v>7</v>
      </c>
      <c r="AC42" s="27">
        <f t="shared" si="1"/>
        <v>585</v>
      </c>
      <c r="AD42" s="53" t="str">
        <f t="shared" si="8"/>
        <v>-</v>
      </c>
      <c r="AE42" s="28" t="str">
        <f t="shared" si="9"/>
        <v>-</v>
      </c>
      <c r="AF42" s="29" t="str">
        <f t="shared" si="4"/>
        <v>FAIL</v>
      </c>
      <c r="AG42" s="29">
        <f t="shared" si="5"/>
        <v>300</v>
      </c>
      <c r="AH42" s="29" t="str">
        <f t="shared" si="6"/>
        <v>FAIL: 1, ABSENT: 2</v>
      </c>
      <c r="AI42" s="100" t="str">
        <f t="shared" si="7"/>
        <v xml:space="preserve">English, Urdu, Psychology, </v>
      </c>
      <c r="AJ42" s="115"/>
      <c r="AK42" s="115"/>
      <c r="AL42" s="115"/>
    </row>
    <row r="43" spans="1:38" ht="15.75" customHeight="1" thickBot="1">
      <c r="A43" s="58">
        <v>37</v>
      </c>
      <c r="B43" s="177">
        <v>694</v>
      </c>
      <c r="C43" s="178" t="s">
        <v>1363</v>
      </c>
      <c r="D43" s="178" t="s">
        <v>1328</v>
      </c>
      <c r="E43" s="179">
        <v>41</v>
      </c>
      <c r="F43" s="186">
        <v>40</v>
      </c>
      <c r="G43" s="169" t="s">
        <v>865</v>
      </c>
      <c r="H43" s="169">
        <v>58</v>
      </c>
      <c r="I43" s="207"/>
      <c r="J43" s="200"/>
      <c r="K43" s="193"/>
      <c r="L43" s="196">
        <v>65</v>
      </c>
      <c r="M43" s="207"/>
      <c r="N43" s="197"/>
      <c r="O43" s="197"/>
      <c r="P43" s="206"/>
      <c r="Q43" s="206"/>
      <c r="R43" s="158">
        <v>79</v>
      </c>
      <c r="S43" s="26"/>
      <c r="T43" s="189" t="s">
        <v>865</v>
      </c>
      <c r="U43" s="207"/>
      <c r="V43" s="207"/>
      <c r="W43" s="26"/>
      <c r="X43" s="207"/>
      <c r="Y43" s="207"/>
      <c r="Z43" s="207"/>
      <c r="AA43" s="207"/>
      <c r="AB43" s="26">
        <f t="shared" si="0"/>
        <v>7</v>
      </c>
      <c r="AC43" s="27">
        <f t="shared" si="1"/>
        <v>585</v>
      </c>
      <c r="AD43" s="53" t="str">
        <f t="shared" si="8"/>
        <v>-</v>
      </c>
      <c r="AE43" s="28" t="str">
        <f t="shared" si="9"/>
        <v>-</v>
      </c>
      <c r="AF43" s="29" t="str">
        <f t="shared" si="4"/>
        <v>FAIL</v>
      </c>
      <c r="AG43" s="29">
        <f t="shared" si="5"/>
        <v>200</v>
      </c>
      <c r="AH43" s="29" t="str">
        <f t="shared" si="6"/>
        <v>FAIL: 0, ABSENT: 2</v>
      </c>
      <c r="AI43" s="100" t="str">
        <f t="shared" si="7"/>
        <v xml:space="preserve">English, Home economics, </v>
      </c>
      <c r="AJ43" s="115"/>
      <c r="AK43" s="115"/>
      <c r="AL43" s="115"/>
    </row>
    <row r="44" spans="1:38" ht="15.75" customHeight="1" thickBot="1">
      <c r="A44" s="58">
        <v>38</v>
      </c>
      <c r="B44" s="174">
        <v>695</v>
      </c>
      <c r="C44" s="175" t="s">
        <v>1364</v>
      </c>
      <c r="D44" s="175" t="s">
        <v>1328</v>
      </c>
      <c r="E44" s="176">
        <v>38</v>
      </c>
      <c r="F44" s="157">
        <v>30</v>
      </c>
      <c r="G44" s="168">
        <v>25</v>
      </c>
      <c r="H44" s="168">
        <v>55</v>
      </c>
      <c r="I44" s="207"/>
      <c r="J44" s="197"/>
      <c r="K44" s="185"/>
      <c r="L44" s="200"/>
      <c r="M44" s="207"/>
      <c r="N44" s="200"/>
      <c r="O44" s="200"/>
      <c r="P44" s="206"/>
      <c r="Q44" s="206"/>
      <c r="R44" s="206"/>
      <c r="S44" s="26"/>
      <c r="T44" s="189">
        <v>56</v>
      </c>
      <c r="U44" s="207"/>
      <c r="V44" s="189">
        <v>56</v>
      </c>
      <c r="W44" s="26"/>
      <c r="X44" s="207" t="s">
        <v>865</v>
      </c>
      <c r="Y44" s="207"/>
      <c r="Z44" s="207"/>
      <c r="AA44" s="207"/>
      <c r="AB44" s="26">
        <f t="shared" si="0"/>
        <v>7</v>
      </c>
      <c r="AC44" s="27">
        <f t="shared" si="1"/>
        <v>555</v>
      </c>
      <c r="AD44" s="53" t="str">
        <f t="shared" si="8"/>
        <v>-</v>
      </c>
      <c r="AE44" s="28" t="str">
        <f t="shared" si="9"/>
        <v>-</v>
      </c>
      <c r="AF44" s="29" t="str">
        <f t="shared" si="4"/>
        <v>FAIL</v>
      </c>
      <c r="AG44" s="29">
        <f t="shared" si="5"/>
        <v>200</v>
      </c>
      <c r="AH44" s="29" t="str">
        <f t="shared" si="6"/>
        <v>FAIL: 1, ABSENT: 1</v>
      </c>
      <c r="AI44" s="100" t="str">
        <f t="shared" si="7"/>
        <v xml:space="preserve">English, Psychology, </v>
      </c>
      <c r="AJ44" s="115"/>
      <c r="AK44" s="115"/>
      <c r="AL44" s="115"/>
    </row>
    <row r="45" spans="1:38" ht="15.75" customHeight="1" thickBot="1">
      <c r="A45" s="58">
        <v>39</v>
      </c>
      <c r="B45" s="177">
        <v>696</v>
      </c>
      <c r="C45" s="178" t="s">
        <v>1365</v>
      </c>
      <c r="D45" s="178" t="s">
        <v>1328</v>
      </c>
      <c r="E45" s="179" t="s">
        <v>865</v>
      </c>
      <c r="F45" s="186" t="s">
        <v>865</v>
      </c>
      <c r="G45" s="169">
        <v>18</v>
      </c>
      <c r="H45" s="169" t="s">
        <v>865</v>
      </c>
      <c r="I45" s="207"/>
      <c r="J45" s="200"/>
      <c r="K45" s="193"/>
      <c r="L45" s="197"/>
      <c r="M45" s="207"/>
      <c r="N45" s="197"/>
      <c r="O45" s="197"/>
      <c r="P45" s="206"/>
      <c r="Q45" s="206"/>
      <c r="R45" s="206"/>
      <c r="S45" s="26"/>
      <c r="T45" s="189" t="s">
        <v>865</v>
      </c>
      <c r="U45" s="207"/>
      <c r="V45" s="207"/>
      <c r="W45" s="26"/>
      <c r="X45" s="189" t="s">
        <v>865</v>
      </c>
      <c r="Y45" s="189" t="s">
        <v>865</v>
      </c>
      <c r="Z45" s="207"/>
      <c r="AA45" s="207"/>
      <c r="AB45" s="26">
        <f t="shared" si="0"/>
        <v>7</v>
      </c>
      <c r="AC45" s="27">
        <f t="shared" si="1"/>
        <v>555</v>
      </c>
      <c r="AD45" s="53" t="str">
        <f t="shared" si="8"/>
        <v>-</v>
      </c>
      <c r="AE45" s="28" t="str">
        <f t="shared" si="9"/>
        <v>-</v>
      </c>
      <c r="AF45" s="29" t="str">
        <f t="shared" si="4"/>
        <v>FAIL</v>
      </c>
      <c r="AG45" s="29">
        <f t="shared" si="5"/>
        <v>700</v>
      </c>
      <c r="AH45" s="29" t="str">
        <f t="shared" si="6"/>
        <v>FAIL: 1, ABSENT: 6</v>
      </c>
      <c r="AI45" s="100" t="str">
        <f t="shared" si="7"/>
        <v xml:space="preserve">Tarjuma, Pak studies, English, Urdu, Home economics, Psychology, Statistics, </v>
      </c>
      <c r="AJ45" s="115"/>
      <c r="AK45" s="115"/>
      <c r="AL45" s="115"/>
    </row>
    <row r="46" spans="1:38" ht="15.75" customHeight="1" thickBot="1">
      <c r="A46" s="58">
        <v>40</v>
      </c>
      <c r="B46" s="174">
        <v>697</v>
      </c>
      <c r="C46" s="175" t="s">
        <v>1366</v>
      </c>
      <c r="D46" s="175" t="s">
        <v>1328</v>
      </c>
      <c r="E46" s="176" t="s">
        <v>865</v>
      </c>
      <c r="F46" s="157" t="s">
        <v>865</v>
      </c>
      <c r="G46" s="168">
        <v>13</v>
      </c>
      <c r="H46" s="168" t="s">
        <v>865</v>
      </c>
      <c r="I46" s="207"/>
      <c r="J46" s="197"/>
      <c r="K46" s="185"/>
      <c r="L46" s="200"/>
      <c r="M46" s="207"/>
      <c r="N46" s="200"/>
      <c r="O46" s="200"/>
      <c r="P46" s="206"/>
      <c r="Q46" s="206"/>
      <c r="R46" s="206"/>
      <c r="S46" s="26"/>
      <c r="T46" s="189" t="s">
        <v>865</v>
      </c>
      <c r="U46" s="207"/>
      <c r="V46" s="207"/>
      <c r="W46" s="26"/>
      <c r="X46" s="189" t="s">
        <v>865</v>
      </c>
      <c r="Y46" s="189" t="s">
        <v>865</v>
      </c>
      <c r="Z46" s="207"/>
      <c r="AA46" s="207"/>
      <c r="AB46" s="26">
        <f t="shared" si="0"/>
        <v>7</v>
      </c>
      <c r="AC46" s="27">
        <f t="shared" si="1"/>
        <v>555</v>
      </c>
      <c r="AD46" s="53" t="str">
        <f t="shared" si="8"/>
        <v>-</v>
      </c>
      <c r="AE46" s="28" t="str">
        <f t="shared" si="9"/>
        <v>-</v>
      </c>
      <c r="AF46" s="29" t="str">
        <f t="shared" si="4"/>
        <v>FAIL</v>
      </c>
      <c r="AG46" s="29">
        <f t="shared" si="5"/>
        <v>700</v>
      </c>
      <c r="AH46" s="29" t="str">
        <f t="shared" si="6"/>
        <v>FAIL: 1, ABSENT: 6</v>
      </c>
      <c r="AI46" s="100" t="str">
        <f t="shared" si="7"/>
        <v xml:space="preserve">Tarjuma, Pak studies, English, Urdu, Home economics, Psychology, Statistics, </v>
      </c>
      <c r="AJ46" s="115"/>
      <c r="AK46" s="115"/>
      <c r="AL46" s="115"/>
    </row>
    <row r="47" spans="1:38" ht="15.75" customHeight="1" thickBot="1">
      <c r="A47" s="58">
        <v>41</v>
      </c>
      <c r="B47" s="177">
        <v>698</v>
      </c>
      <c r="C47" s="178" t="s">
        <v>1367</v>
      </c>
      <c r="D47" s="178" t="s">
        <v>1328</v>
      </c>
      <c r="E47" s="179">
        <v>36</v>
      </c>
      <c r="F47" s="186">
        <v>42</v>
      </c>
      <c r="G47" s="169">
        <v>24</v>
      </c>
      <c r="H47" s="169">
        <v>73</v>
      </c>
      <c r="I47" s="189">
        <v>68</v>
      </c>
      <c r="J47" s="200"/>
      <c r="K47" s="169">
        <v>40</v>
      </c>
      <c r="L47" s="197"/>
      <c r="M47" s="207"/>
      <c r="N47" s="197"/>
      <c r="O47" s="197"/>
      <c r="P47" s="206"/>
      <c r="Q47" s="158">
        <v>77</v>
      </c>
      <c r="R47" s="206"/>
      <c r="S47" s="26"/>
      <c r="T47" s="207"/>
      <c r="U47" s="207"/>
      <c r="V47" s="207"/>
      <c r="W47" s="26"/>
      <c r="X47" s="207"/>
      <c r="Y47" s="207"/>
      <c r="Z47" s="207"/>
      <c r="AA47" s="207"/>
      <c r="AB47" s="26">
        <f t="shared" si="0"/>
        <v>7</v>
      </c>
      <c r="AC47" s="27">
        <f t="shared" si="1"/>
        <v>600</v>
      </c>
      <c r="AD47" s="53">
        <f t="shared" si="8"/>
        <v>360</v>
      </c>
      <c r="AE47" s="28">
        <f t="shared" si="9"/>
        <v>60</v>
      </c>
      <c r="AF47" s="29" t="str">
        <f t="shared" si="4"/>
        <v>PASS</v>
      </c>
      <c r="AG47" s="29">
        <f t="shared" si="5"/>
        <v>100</v>
      </c>
      <c r="AH47" s="29" t="str">
        <f t="shared" si="6"/>
        <v>FAIL: 1, ABSENT: 0</v>
      </c>
      <c r="AI47" s="100" t="str">
        <f t="shared" si="7"/>
        <v xml:space="preserve">English, </v>
      </c>
      <c r="AJ47" s="115"/>
      <c r="AK47" s="115"/>
      <c r="AL47" s="115"/>
    </row>
    <row r="48" spans="1:38" ht="15.75" customHeight="1" thickBot="1">
      <c r="A48" s="58">
        <v>42</v>
      </c>
      <c r="B48" s="174">
        <v>699</v>
      </c>
      <c r="C48" s="175" t="s">
        <v>1368</v>
      </c>
      <c r="D48" s="175" t="s">
        <v>1328</v>
      </c>
      <c r="E48" s="176" t="s">
        <v>865</v>
      </c>
      <c r="F48" s="157">
        <v>39</v>
      </c>
      <c r="G48" s="168" t="s">
        <v>865</v>
      </c>
      <c r="H48" s="168">
        <v>69</v>
      </c>
      <c r="I48" s="207"/>
      <c r="J48" s="197"/>
      <c r="K48" s="185"/>
      <c r="L48" s="200"/>
      <c r="M48" s="189" t="s">
        <v>865</v>
      </c>
      <c r="N48" s="200"/>
      <c r="O48" s="200"/>
      <c r="P48" s="206"/>
      <c r="Q48" s="206"/>
      <c r="R48" s="206"/>
      <c r="S48" s="26"/>
      <c r="T48" s="207"/>
      <c r="U48" s="189" t="s">
        <v>865</v>
      </c>
      <c r="V48" s="207"/>
      <c r="W48" s="26"/>
      <c r="X48" s="189">
        <v>50</v>
      </c>
      <c r="Y48" s="207"/>
      <c r="Z48" s="207"/>
      <c r="AA48" s="207"/>
      <c r="AB48" s="26">
        <f t="shared" si="0"/>
        <v>7</v>
      </c>
      <c r="AC48" s="27">
        <f t="shared" si="1"/>
        <v>570</v>
      </c>
      <c r="AD48" s="53" t="str">
        <f t="shared" si="8"/>
        <v>-</v>
      </c>
      <c r="AE48" s="28" t="str">
        <f t="shared" si="9"/>
        <v>-</v>
      </c>
      <c r="AF48" s="29" t="str">
        <f t="shared" si="4"/>
        <v>FAIL</v>
      </c>
      <c r="AG48" s="29">
        <f t="shared" si="5"/>
        <v>400</v>
      </c>
      <c r="AH48" s="29" t="str">
        <f t="shared" si="6"/>
        <v>FAIL: 0, ABSENT: 4</v>
      </c>
      <c r="AI48" s="100" t="str">
        <f t="shared" si="7"/>
        <v xml:space="preserve">Tarjuma, English, History, Health and physical education, </v>
      </c>
      <c r="AJ48" s="115"/>
      <c r="AK48" s="115"/>
      <c r="AL48" s="115"/>
    </row>
    <row r="49" spans="1:38" ht="15.75" customHeight="1" thickBot="1">
      <c r="A49" s="58">
        <v>43</v>
      </c>
      <c r="B49" s="177">
        <v>700</v>
      </c>
      <c r="C49" s="178" t="s">
        <v>1369</v>
      </c>
      <c r="D49" s="178" t="s">
        <v>1328</v>
      </c>
      <c r="E49" s="179">
        <v>45</v>
      </c>
      <c r="F49" s="186">
        <v>42</v>
      </c>
      <c r="G49" s="169">
        <v>86</v>
      </c>
      <c r="H49" s="169">
        <v>80</v>
      </c>
      <c r="I49" s="207"/>
      <c r="J49" s="200"/>
      <c r="K49" s="193"/>
      <c r="L49" s="197"/>
      <c r="M49" s="207"/>
      <c r="N49" s="197"/>
      <c r="O49" s="197"/>
      <c r="P49" s="206"/>
      <c r="Q49" s="206"/>
      <c r="R49" s="206"/>
      <c r="S49" s="26"/>
      <c r="T49" s="189">
        <v>79</v>
      </c>
      <c r="U49" s="207"/>
      <c r="V49" s="189">
        <v>73</v>
      </c>
      <c r="W49" s="26"/>
      <c r="X49" s="189">
        <v>72</v>
      </c>
      <c r="Y49" s="207"/>
      <c r="Z49" s="207"/>
      <c r="AA49" s="207"/>
      <c r="AB49" s="26">
        <f t="shared" si="0"/>
        <v>7</v>
      </c>
      <c r="AC49" s="27">
        <f t="shared" si="1"/>
        <v>555</v>
      </c>
      <c r="AD49" s="53">
        <f t="shared" si="8"/>
        <v>477</v>
      </c>
      <c r="AE49" s="28">
        <f t="shared" si="9"/>
        <v>85.945945945945951</v>
      </c>
      <c r="AF49" s="29" t="str">
        <f t="shared" si="4"/>
        <v>PASS</v>
      </c>
      <c r="AG49" s="29">
        <f t="shared" si="5"/>
        <v>0</v>
      </c>
      <c r="AH49" s="29" t="str">
        <f t="shared" si="6"/>
        <v>PASS</v>
      </c>
      <c r="AI49" s="100" t="str">
        <f t="shared" si="7"/>
        <v/>
      </c>
      <c r="AJ49" s="115"/>
      <c r="AK49" s="115"/>
      <c r="AL49" s="115"/>
    </row>
    <row r="50" spans="1:38" ht="15.75" customHeight="1" thickBot="1">
      <c r="A50" s="58">
        <v>44</v>
      </c>
      <c r="B50" s="174">
        <v>701</v>
      </c>
      <c r="C50" s="175" t="s">
        <v>1370</v>
      </c>
      <c r="D50" s="175" t="s">
        <v>1328</v>
      </c>
      <c r="E50" s="176" t="s">
        <v>865</v>
      </c>
      <c r="F50" s="186" t="s">
        <v>865</v>
      </c>
      <c r="G50" s="168" t="s">
        <v>865</v>
      </c>
      <c r="H50" s="168" t="s">
        <v>865</v>
      </c>
      <c r="I50" s="207"/>
      <c r="J50" s="197"/>
      <c r="K50" s="185"/>
      <c r="L50" s="200"/>
      <c r="M50" s="207"/>
      <c r="N50" s="200"/>
      <c r="O50" s="200"/>
      <c r="P50" s="206"/>
      <c r="Q50" s="206"/>
      <c r="R50" s="158" t="s">
        <v>865</v>
      </c>
      <c r="S50" s="26"/>
      <c r="T50" s="207"/>
      <c r="U50" s="189" t="s">
        <v>865</v>
      </c>
      <c r="V50" s="207"/>
      <c r="W50" s="26"/>
      <c r="X50" s="189" t="s">
        <v>865</v>
      </c>
      <c r="Y50" s="207"/>
      <c r="Z50" s="207"/>
      <c r="AA50" s="207"/>
      <c r="AB50" s="26">
        <f t="shared" si="0"/>
        <v>7</v>
      </c>
      <c r="AC50" s="27">
        <f t="shared" si="1"/>
        <v>570</v>
      </c>
      <c r="AD50" s="53" t="str">
        <f t="shared" si="8"/>
        <v>-</v>
      </c>
      <c r="AE50" s="28" t="str">
        <f t="shared" si="9"/>
        <v>-</v>
      </c>
      <c r="AF50" s="29" t="str">
        <f t="shared" si="4"/>
        <v>ABSENT</v>
      </c>
      <c r="AG50" s="29">
        <f t="shared" si="5"/>
        <v>700</v>
      </c>
      <c r="AH50" s="29" t="str">
        <f t="shared" si="6"/>
        <v>FAIL: 0, ABSENT: 7</v>
      </c>
      <c r="AI50" s="100" t="str">
        <f t="shared" si="7"/>
        <v xml:space="preserve">Tarjuma, Pak studies, English, Urdu, Sociology, Health and physical education, Psychology, </v>
      </c>
      <c r="AJ50" s="115"/>
      <c r="AK50" s="115"/>
      <c r="AL50" s="115"/>
    </row>
    <row r="51" spans="1:38" ht="15.75" customHeight="1" thickBot="1">
      <c r="A51" s="58">
        <v>45</v>
      </c>
      <c r="B51" s="177">
        <v>702</v>
      </c>
      <c r="C51" s="178" t="s">
        <v>1371</v>
      </c>
      <c r="D51" s="178" t="s">
        <v>1328</v>
      </c>
      <c r="E51" s="179">
        <v>34</v>
      </c>
      <c r="F51" s="186">
        <v>37</v>
      </c>
      <c r="G51" s="169">
        <v>28</v>
      </c>
      <c r="H51" s="169">
        <v>71</v>
      </c>
      <c r="I51" s="207"/>
      <c r="J51" s="200"/>
      <c r="K51" s="193"/>
      <c r="L51" s="197"/>
      <c r="M51" s="189">
        <v>74</v>
      </c>
      <c r="N51" s="196" t="s">
        <v>865</v>
      </c>
      <c r="O51" s="197"/>
      <c r="P51" s="206"/>
      <c r="Q51" s="206"/>
      <c r="R51" s="206"/>
      <c r="S51" s="26"/>
      <c r="T51" s="207" t="s">
        <v>865</v>
      </c>
      <c r="U51" s="207"/>
      <c r="V51" s="207"/>
      <c r="W51" s="26"/>
      <c r="X51" s="207"/>
      <c r="Y51" s="207"/>
      <c r="Z51" s="207"/>
      <c r="AA51" s="207"/>
      <c r="AB51" s="26">
        <f t="shared" si="0"/>
        <v>7</v>
      </c>
      <c r="AC51" s="27">
        <f t="shared" si="1"/>
        <v>585</v>
      </c>
      <c r="AD51" s="53" t="str">
        <f t="shared" si="8"/>
        <v>-</v>
      </c>
      <c r="AE51" s="28" t="str">
        <f t="shared" si="9"/>
        <v>-</v>
      </c>
      <c r="AF51" s="29" t="str">
        <f t="shared" si="4"/>
        <v>FAIL</v>
      </c>
      <c r="AG51" s="29">
        <f t="shared" si="5"/>
        <v>300</v>
      </c>
      <c r="AH51" s="29" t="str">
        <f t="shared" si="6"/>
        <v>FAIL: 1, ABSENT: 2</v>
      </c>
      <c r="AI51" s="100" t="str">
        <f t="shared" si="7"/>
        <v xml:space="preserve">English, Islamiat elective, Home economics, </v>
      </c>
      <c r="AJ51" s="115"/>
      <c r="AK51" s="115"/>
      <c r="AL51" s="115"/>
    </row>
    <row r="52" spans="1:38" ht="15.75" customHeight="1" thickBot="1">
      <c r="A52" s="58">
        <v>46</v>
      </c>
      <c r="B52" s="174">
        <v>703</v>
      </c>
      <c r="C52" s="175" t="s">
        <v>1372</v>
      </c>
      <c r="D52" s="175" t="s">
        <v>1328</v>
      </c>
      <c r="E52" s="176">
        <v>33</v>
      </c>
      <c r="F52" s="186">
        <v>24</v>
      </c>
      <c r="G52" s="168">
        <v>60</v>
      </c>
      <c r="H52" s="168">
        <v>60</v>
      </c>
      <c r="I52" s="207"/>
      <c r="J52" s="197"/>
      <c r="K52" s="185"/>
      <c r="L52" s="195">
        <v>63</v>
      </c>
      <c r="M52" s="207"/>
      <c r="N52" s="200"/>
      <c r="O52" s="200"/>
      <c r="P52" s="206"/>
      <c r="Q52" s="206"/>
      <c r="R52" s="206"/>
      <c r="S52" s="26"/>
      <c r="T52" s="207"/>
      <c r="U52" s="207"/>
      <c r="V52" s="207"/>
      <c r="W52" s="26"/>
      <c r="X52" s="189">
        <v>42</v>
      </c>
      <c r="Y52" s="189">
        <v>22</v>
      </c>
      <c r="Z52" s="207"/>
      <c r="AA52" s="207"/>
      <c r="AB52" s="26">
        <f t="shared" si="0"/>
        <v>7</v>
      </c>
      <c r="AC52" s="27">
        <f t="shared" si="1"/>
        <v>570</v>
      </c>
      <c r="AD52" s="53">
        <f t="shared" si="8"/>
        <v>304</v>
      </c>
      <c r="AE52" s="28">
        <f t="shared" si="9"/>
        <v>53.333333333333336</v>
      </c>
      <c r="AF52" s="29" t="str">
        <f t="shared" si="4"/>
        <v>PASS</v>
      </c>
      <c r="AG52" s="29">
        <f t="shared" si="5"/>
        <v>100</v>
      </c>
      <c r="AH52" s="29" t="str">
        <f t="shared" si="6"/>
        <v>FAIL: 1, ABSENT: 0</v>
      </c>
      <c r="AI52" s="100" t="str">
        <f t="shared" si="7"/>
        <v xml:space="preserve">Statistics, </v>
      </c>
      <c r="AJ52" s="115"/>
      <c r="AK52" s="115"/>
      <c r="AL52" s="115"/>
    </row>
    <row r="53" spans="1:38" ht="15.75" customHeight="1" thickBot="1">
      <c r="A53" s="58">
        <v>47</v>
      </c>
      <c r="B53" s="177">
        <v>704</v>
      </c>
      <c r="C53" s="178" t="s">
        <v>1373</v>
      </c>
      <c r="D53" s="178" t="s">
        <v>1328</v>
      </c>
      <c r="E53" s="179">
        <v>41</v>
      </c>
      <c r="F53" s="186">
        <v>41</v>
      </c>
      <c r="G53" s="169">
        <v>18</v>
      </c>
      <c r="H53" s="169">
        <v>69</v>
      </c>
      <c r="I53" s="207"/>
      <c r="J53" s="200"/>
      <c r="K53" s="193"/>
      <c r="L53" s="196">
        <v>39</v>
      </c>
      <c r="M53" s="207"/>
      <c r="N53" s="197"/>
      <c r="O53" s="197"/>
      <c r="P53" s="206"/>
      <c r="Q53" s="206"/>
      <c r="R53" s="158">
        <v>56</v>
      </c>
      <c r="S53" s="26"/>
      <c r="T53" s="207"/>
      <c r="U53" s="207"/>
      <c r="V53" s="207"/>
      <c r="W53" s="26"/>
      <c r="X53" s="189">
        <v>39</v>
      </c>
      <c r="Y53" s="207"/>
      <c r="Z53" s="207"/>
      <c r="AA53" s="207"/>
      <c r="AB53" s="26">
        <f t="shared" si="0"/>
        <v>7</v>
      </c>
      <c r="AC53" s="27">
        <f t="shared" si="1"/>
        <v>585</v>
      </c>
      <c r="AD53" s="53" t="str">
        <f t="shared" si="8"/>
        <v>-</v>
      </c>
      <c r="AE53" s="28" t="str">
        <f t="shared" si="9"/>
        <v>-</v>
      </c>
      <c r="AF53" s="29" t="str">
        <f t="shared" si="4"/>
        <v>FAIL</v>
      </c>
      <c r="AG53" s="29">
        <f t="shared" si="5"/>
        <v>100</v>
      </c>
      <c r="AH53" s="29" t="str">
        <f t="shared" si="6"/>
        <v>FAIL: 1, ABSENT: 0</v>
      </c>
      <c r="AI53" s="100" t="str">
        <f t="shared" si="7"/>
        <v xml:space="preserve">English, </v>
      </c>
      <c r="AJ53" s="115"/>
      <c r="AK53" s="115"/>
      <c r="AL53" s="115"/>
    </row>
    <row r="54" spans="1:38" ht="15.75" customHeight="1" thickBot="1">
      <c r="A54" s="58">
        <v>48</v>
      </c>
      <c r="B54" s="174">
        <v>705</v>
      </c>
      <c r="C54" s="175" t="s">
        <v>1374</v>
      </c>
      <c r="D54" s="175" t="s">
        <v>1328</v>
      </c>
      <c r="E54" s="176" t="s">
        <v>865</v>
      </c>
      <c r="F54" s="186" t="s">
        <v>865</v>
      </c>
      <c r="G54" s="168" t="s">
        <v>865</v>
      </c>
      <c r="H54" s="168" t="s">
        <v>865</v>
      </c>
      <c r="I54" s="207"/>
      <c r="J54" s="197"/>
      <c r="K54" s="168" t="s">
        <v>865</v>
      </c>
      <c r="L54" s="201" t="s">
        <v>865</v>
      </c>
      <c r="M54" s="207"/>
      <c r="N54" s="200" t="s">
        <v>865</v>
      </c>
      <c r="O54" s="200"/>
      <c r="P54" s="206"/>
      <c r="Q54" s="206"/>
      <c r="R54" s="206"/>
      <c r="S54" s="26"/>
      <c r="T54" s="207"/>
      <c r="U54" s="207"/>
      <c r="V54" s="207"/>
      <c r="W54" s="26"/>
      <c r="X54" s="207"/>
      <c r="Y54" s="207"/>
      <c r="Z54" s="207"/>
      <c r="AA54" s="207"/>
      <c r="AB54" s="26">
        <f t="shared" si="0"/>
        <v>7</v>
      </c>
      <c r="AC54" s="27">
        <f t="shared" si="1"/>
        <v>600</v>
      </c>
      <c r="AD54" s="53" t="str">
        <f t="shared" si="8"/>
        <v>-</v>
      </c>
      <c r="AE54" s="28" t="str">
        <f t="shared" si="9"/>
        <v>-</v>
      </c>
      <c r="AF54" s="29" t="str">
        <f t="shared" si="4"/>
        <v>ABSENT</v>
      </c>
      <c r="AG54" s="29">
        <f t="shared" si="5"/>
        <v>700</v>
      </c>
      <c r="AH54" s="29" t="str">
        <f t="shared" si="6"/>
        <v>FAIL: 0, ABSENT: 7</v>
      </c>
      <c r="AI54" s="100" t="str">
        <f t="shared" si="7"/>
        <v xml:space="preserve">Tarjuma, Pak studies, English, Urdu, Economics, Education, Islamiat elective, </v>
      </c>
      <c r="AJ54" s="115"/>
      <c r="AK54" s="115"/>
      <c r="AL54" s="115"/>
    </row>
    <row r="55" spans="1:38" ht="15.75" customHeight="1" thickBot="1">
      <c r="A55" s="58">
        <v>49</v>
      </c>
      <c r="B55" s="177">
        <v>706</v>
      </c>
      <c r="C55" s="178" t="s">
        <v>1375</v>
      </c>
      <c r="D55" s="178" t="s">
        <v>1328</v>
      </c>
      <c r="E55" s="179">
        <v>32</v>
      </c>
      <c r="F55" s="157">
        <v>38</v>
      </c>
      <c r="G55" s="169">
        <v>50</v>
      </c>
      <c r="H55" s="169">
        <v>77</v>
      </c>
      <c r="I55" s="207"/>
      <c r="J55" s="200"/>
      <c r="K55" s="193"/>
      <c r="L55" s="197"/>
      <c r="M55" s="207"/>
      <c r="N55" s="197"/>
      <c r="O55" s="197"/>
      <c r="P55" s="158">
        <v>41</v>
      </c>
      <c r="Q55" s="206"/>
      <c r="R55" s="206"/>
      <c r="S55" s="26"/>
      <c r="T55" s="207"/>
      <c r="U55" s="207"/>
      <c r="V55" s="189">
        <v>58</v>
      </c>
      <c r="W55" s="26"/>
      <c r="X55" s="189">
        <v>38</v>
      </c>
      <c r="Y55" s="207"/>
      <c r="Z55" s="207"/>
      <c r="AA55" s="207"/>
      <c r="AB55" s="26">
        <f t="shared" si="0"/>
        <v>7</v>
      </c>
      <c r="AC55" s="27">
        <f t="shared" si="1"/>
        <v>570</v>
      </c>
      <c r="AD55" s="53">
        <f t="shared" si="8"/>
        <v>334</v>
      </c>
      <c r="AE55" s="28">
        <f t="shared" si="9"/>
        <v>58.596491228070178</v>
      </c>
      <c r="AF55" s="29" t="str">
        <f t="shared" si="4"/>
        <v>PASS</v>
      </c>
      <c r="AG55" s="29">
        <f t="shared" si="5"/>
        <v>0</v>
      </c>
      <c r="AH55" s="29" t="str">
        <f t="shared" si="6"/>
        <v>PASS</v>
      </c>
      <c r="AI55" s="100" t="str">
        <f t="shared" si="7"/>
        <v/>
      </c>
      <c r="AJ55" s="115"/>
      <c r="AK55" s="115"/>
      <c r="AL55" s="115"/>
    </row>
    <row r="56" spans="1:38" ht="15.75" customHeight="1" thickBot="1">
      <c r="A56" s="58">
        <v>50</v>
      </c>
      <c r="B56" s="174">
        <v>707</v>
      </c>
      <c r="C56" s="175" t="s">
        <v>1376</v>
      </c>
      <c r="D56" s="175" t="s">
        <v>1328</v>
      </c>
      <c r="E56" s="176">
        <v>49</v>
      </c>
      <c r="F56" s="186">
        <v>44</v>
      </c>
      <c r="G56" s="168">
        <v>57</v>
      </c>
      <c r="H56" s="168">
        <v>64</v>
      </c>
      <c r="I56" s="207"/>
      <c r="J56" s="197"/>
      <c r="K56" s="185"/>
      <c r="L56" s="200"/>
      <c r="M56" s="207"/>
      <c r="N56" s="195">
        <v>85</v>
      </c>
      <c r="O56" s="200"/>
      <c r="P56" s="206"/>
      <c r="Q56" s="206"/>
      <c r="R56" s="206"/>
      <c r="S56" s="26"/>
      <c r="T56" s="189">
        <v>66</v>
      </c>
      <c r="U56" s="207"/>
      <c r="V56" s="207"/>
      <c r="W56" s="26"/>
      <c r="X56" s="207"/>
      <c r="Y56" s="207"/>
      <c r="Z56" s="189">
        <v>95</v>
      </c>
      <c r="AA56" s="207"/>
      <c r="AB56" s="26">
        <f t="shared" si="0"/>
        <v>7</v>
      </c>
      <c r="AC56" s="27">
        <f t="shared" si="1"/>
        <v>585</v>
      </c>
      <c r="AD56" s="53">
        <f t="shared" si="8"/>
        <v>460</v>
      </c>
      <c r="AE56" s="28">
        <f t="shared" si="9"/>
        <v>78.632478632478637</v>
      </c>
      <c r="AF56" s="29" t="str">
        <f t="shared" si="4"/>
        <v>PASS</v>
      </c>
      <c r="AG56" s="29">
        <f t="shared" si="5"/>
        <v>0</v>
      </c>
      <c r="AH56" s="29" t="str">
        <f t="shared" si="6"/>
        <v>PASS</v>
      </c>
      <c r="AI56" s="100" t="str">
        <f t="shared" si="7"/>
        <v/>
      </c>
      <c r="AJ56" s="115"/>
      <c r="AK56" s="115"/>
      <c r="AL56" s="115"/>
    </row>
    <row r="57" spans="1:38" ht="15.75" customHeight="1" thickBot="1">
      <c r="A57" s="58">
        <v>51</v>
      </c>
      <c r="B57" s="177">
        <v>708</v>
      </c>
      <c r="C57" s="178" t="s">
        <v>1377</v>
      </c>
      <c r="D57" s="178" t="s">
        <v>1328</v>
      </c>
      <c r="E57" s="179" t="s">
        <v>865</v>
      </c>
      <c r="F57" s="186">
        <v>28</v>
      </c>
      <c r="G57" s="169">
        <v>9</v>
      </c>
      <c r="H57" s="169">
        <v>67</v>
      </c>
      <c r="I57" s="207"/>
      <c r="J57" s="200"/>
      <c r="K57" s="193"/>
      <c r="L57" s="196" t="s">
        <v>865</v>
      </c>
      <c r="M57" s="189">
        <v>53</v>
      </c>
      <c r="N57" s="197" t="s">
        <v>865</v>
      </c>
      <c r="O57" s="197"/>
      <c r="P57" s="206"/>
      <c r="Q57" s="206"/>
      <c r="R57" s="206"/>
      <c r="S57" s="26"/>
      <c r="T57" s="207"/>
      <c r="U57" s="207"/>
      <c r="V57" s="207"/>
      <c r="W57" s="26"/>
      <c r="X57" s="207"/>
      <c r="Y57" s="207"/>
      <c r="Z57" s="207"/>
      <c r="AA57" s="207"/>
      <c r="AB57" s="26">
        <f t="shared" si="0"/>
        <v>7</v>
      </c>
      <c r="AC57" s="27">
        <f t="shared" si="1"/>
        <v>600</v>
      </c>
      <c r="AD57" s="53" t="str">
        <f t="shared" si="8"/>
        <v>-</v>
      </c>
      <c r="AE57" s="28" t="str">
        <f t="shared" si="9"/>
        <v>-</v>
      </c>
      <c r="AF57" s="29" t="str">
        <f t="shared" si="4"/>
        <v>FAIL</v>
      </c>
      <c r="AG57" s="29">
        <f t="shared" si="5"/>
        <v>400</v>
      </c>
      <c r="AH57" s="29" t="str">
        <f t="shared" si="6"/>
        <v>FAIL: 1, ABSENT: 3</v>
      </c>
      <c r="AI57" s="100" t="str">
        <f t="shared" si="7"/>
        <v xml:space="preserve">Tarjuma, English, Education, Islamiat elective, </v>
      </c>
      <c r="AJ57" s="115"/>
      <c r="AK57" s="115"/>
      <c r="AL57" s="115"/>
    </row>
    <row r="58" spans="1:38" ht="15.75" customHeight="1" thickBot="1">
      <c r="A58" s="58">
        <v>52</v>
      </c>
      <c r="B58" s="174">
        <v>709</v>
      </c>
      <c r="C58" s="175" t="s">
        <v>1378</v>
      </c>
      <c r="D58" s="175" t="s">
        <v>1328</v>
      </c>
      <c r="E58" s="176" t="s">
        <v>865</v>
      </c>
      <c r="F58" s="157">
        <v>31</v>
      </c>
      <c r="G58" s="168">
        <v>29</v>
      </c>
      <c r="H58" s="168">
        <v>52</v>
      </c>
      <c r="I58" s="189">
        <v>58</v>
      </c>
      <c r="J58" s="197"/>
      <c r="K58" s="185"/>
      <c r="L58" s="200"/>
      <c r="M58" s="207"/>
      <c r="N58" s="200"/>
      <c r="O58" s="195">
        <v>86</v>
      </c>
      <c r="P58" s="206"/>
      <c r="Q58" s="206"/>
      <c r="R58" s="206"/>
      <c r="S58" s="26"/>
      <c r="T58" s="207"/>
      <c r="U58" s="207"/>
      <c r="V58" s="207"/>
      <c r="W58" s="26"/>
      <c r="X58" s="189">
        <v>45</v>
      </c>
      <c r="Y58" s="207"/>
      <c r="Z58" s="207"/>
      <c r="AA58" s="207"/>
      <c r="AB58" s="26">
        <f t="shared" si="0"/>
        <v>7</v>
      </c>
      <c r="AC58" s="27">
        <f t="shared" si="1"/>
        <v>585</v>
      </c>
      <c r="AD58" s="53" t="str">
        <f t="shared" si="8"/>
        <v>-</v>
      </c>
      <c r="AE58" s="28" t="str">
        <f t="shared" si="9"/>
        <v>-</v>
      </c>
      <c r="AF58" s="29" t="str">
        <f t="shared" si="4"/>
        <v>FAIL</v>
      </c>
      <c r="AG58" s="29">
        <f t="shared" si="5"/>
        <v>200</v>
      </c>
      <c r="AH58" s="29" t="str">
        <f t="shared" si="6"/>
        <v>FAIL: 1, ABSENT: 1</v>
      </c>
      <c r="AI58" s="100" t="str">
        <f t="shared" si="7"/>
        <v xml:space="preserve">Tarjuma, English, </v>
      </c>
      <c r="AJ58" s="115"/>
      <c r="AK58" s="115"/>
      <c r="AL58" s="115"/>
    </row>
    <row r="59" spans="1:38" ht="15.75" customHeight="1" thickBot="1">
      <c r="A59" s="58">
        <v>53</v>
      </c>
      <c r="B59" s="177">
        <v>711</v>
      </c>
      <c r="C59" s="178" t="s">
        <v>1379</v>
      </c>
      <c r="D59" s="178" t="s">
        <v>1328</v>
      </c>
      <c r="E59" s="179" t="s">
        <v>865</v>
      </c>
      <c r="F59" s="186">
        <v>20</v>
      </c>
      <c r="G59" s="169">
        <v>21</v>
      </c>
      <c r="H59" s="169">
        <v>33</v>
      </c>
      <c r="I59" s="207"/>
      <c r="J59" s="200"/>
      <c r="K59" s="193"/>
      <c r="L59" s="197"/>
      <c r="M59" s="207"/>
      <c r="N59" s="196" t="s">
        <v>865</v>
      </c>
      <c r="O59" s="197"/>
      <c r="P59" s="206"/>
      <c r="Q59" s="206"/>
      <c r="R59" s="206"/>
      <c r="S59" s="26"/>
      <c r="T59" s="189" t="s">
        <v>865</v>
      </c>
      <c r="U59" s="207"/>
      <c r="V59" s="189">
        <v>30</v>
      </c>
      <c r="W59" s="26"/>
      <c r="X59" s="207"/>
      <c r="Y59" s="207"/>
      <c r="Z59" s="207"/>
      <c r="AA59" s="207"/>
      <c r="AB59" s="26">
        <f t="shared" si="0"/>
        <v>7</v>
      </c>
      <c r="AC59" s="27">
        <f t="shared" si="1"/>
        <v>570</v>
      </c>
      <c r="AD59" s="53" t="str">
        <f t="shared" si="8"/>
        <v>-</v>
      </c>
      <c r="AE59" s="28" t="str">
        <f t="shared" si="9"/>
        <v>-</v>
      </c>
      <c r="AF59" s="29" t="str">
        <f t="shared" si="4"/>
        <v>FAIL</v>
      </c>
      <c r="AG59" s="29">
        <f t="shared" si="5"/>
        <v>400</v>
      </c>
      <c r="AH59" s="29" t="str">
        <f t="shared" si="6"/>
        <v>FAIL: 1, ABSENT: 3</v>
      </c>
      <c r="AI59" s="100" t="str">
        <f t="shared" si="7"/>
        <v xml:space="preserve">Tarjuma, English, Islamiat elective, Home economics, </v>
      </c>
      <c r="AJ59" s="115"/>
      <c r="AK59" s="115"/>
      <c r="AL59" s="115"/>
    </row>
    <row r="60" spans="1:38" ht="15.75" customHeight="1" thickBot="1">
      <c r="A60" s="58">
        <v>54</v>
      </c>
      <c r="B60" s="174">
        <v>712</v>
      </c>
      <c r="C60" s="175" t="s">
        <v>1380</v>
      </c>
      <c r="D60" s="175" t="s">
        <v>1328</v>
      </c>
      <c r="E60" s="176" t="s">
        <v>865</v>
      </c>
      <c r="F60" s="186" t="s">
        <v>865</v>
      </c>
      <c r="G60" s="168" t="s">
        <v>865</v>
      </c>
      <c r="H60" s="168" t="s">
        <v>865</v>
      </c>
      <c r="I60" s="207"/>
      <c r="J60" s="197"/>
      <c r="K60" s="185"/>
      <c r="L60" s="200"/>
      <c r="M60" s="189" t="s">
        <v>865</v>
      </c>
      <c r="N60" s="195" t="s">
        <v>865</v>
      </c>
      <c r="O60" s="200"/>
      <c r="P60" s="206"/>
      <c r="Q60" s="206"/>
      <c r="R60" s="206"/>
      <c r="S60" s="26"/>
      <c r="T60" s="189" t="s">
        <v>865</v>
      </c>
      <c r="U60" s="207"/>
      <c r="V60" s="207"/>
      <c r="W60" s="26"/>
      <c r="X60" s="207"/>
      <c r="Y60" s="207"/>
      <c r="Z60" s="207"/>
      <c r="AA60" s="207"/>
      <c r="AB60" s="26">
        <f t="shared" si="0"/>
        <v>7</v>
      </c>
      <c r="AC60" s="27">
        <f t="shared" si="1"/>
        <v>585</v>
      </c>
      <c r="AD60" s="53" t="str">
        <f t="shared" si="8"/>
        <v>-</v>
      </c>
      <c r="AE60" s="28" t="str">
        <f t="shared" si="9"/>
        <v>-</v>
      </c>
      <c r="AF60" s="29" t="str">
        <f t="shared" si="4"/>
        <v>ABSENT</v>
      </c>
      <c r="AG60" s="29">
        <f t="shared" si="5"/>
        <v>700</v>
      </c>
      <c r="AH60" s="29" t="str">
        <f t="shared" si="6"/>
        <v>FAIL: 0, ABSENT: 7</v>
      </c>
      <c r="AI60" s="100" t="str">
        <f t="shared" si="7"/>
        <v xml:space="preserve">Tarjuma, Pak studies, English, Urdu, History, Islamiat elective, Home economics, </v>
      </c>
      <c r="AJ60" s="115"/>
      <c r="AK60" s="115"/>
      <c r="AL60" s="115"/>
    </row>
    <row r="61" spans="1:38" ht="15.75" customHeight="1" thickBot="1">
      <c r="A61" s="58">
        <v>55</v>
      </c>
      <c r="B61" s="177">
        <v>713</v>
      </c>
      <c r="C61" s="178" t="s">
        <v>1381</v>
      </c>
      <c r="D61" s="178" t="s">
        <v>1328</v>
      </c>
      <c r="E61" s="179">
        <v>31</v>
      </c>
      <c r="F61" s="157">
        <v>32</v>
      </c>
      <c r="G61" s="169">
        <v>31</v>
      </c>
      <c r="H61" s="169">
        <v>45</v>
      </c>
      <c r="I61" s="207"/>
      <c r="J61" s="195">
        <v>44</v>
      </c>
      <c r="K61" s="193"/>
      <c r="L61" s="197"/>
      <c r="M61" s="207"/>
      <c r="N61" s="197"/>
      <c r="O61" s="196">
        <v>74</v>
      </c>
      <c r="P61" s="206"/>
      <c r="Q61" s="206"/>
      <c r="R61" s="206"/>
      <c r="S61" s="26"/>
      <c r="T61" s="207"/>
      <c r="U61" s="189">
        <v>39</v>
      </c>
      <c r="V61" s="207"/>
      <c r="W61" s="26"/>
      <c r="X61" s="207"/>
      <c r="Y61" s="207"/>
      <c r="Z61" s="207"/>
      <c r="AA61" s="207"/>
      <c r="AB61" s="26">
        <f t="shared" si="0"/>
        <v>7</v>
      </c>
      <c r="AC61" s="27">
        <f t="shared" si="1"/>
        <v>585</v>
      </c>
      <c r="AD61" s="53">
        <f t="shared" si="8"/>
        <v>296</v>
      </c>
      <c r="AE61" s="28">
        <f t="shared" si="9"/>
        <v>50.598290598290596</v>
      </c>
      <c r="AF61" s="29" t="str">
        <f t="shared" si="4"/>
        <v>PASS</v>
      </c>
      <c r="AG61" s="29">
        <f t="shared" si="5"/>
        <v>100</v>
      </c>
      <c r="AH61" s="29" t="str">
        <f t="shared" si="6"/>
        <v>FAIL: 1, ABSENT: 0</v>
      </c>
      <c r="AI61" s="100" t="str">
        <f t="shared" si="7"/>
        <v xml:space="preserve">English, </v>
      </c>
      <c r="AJ61" s="115"/>
      <c r="AK61" s="115"/>
      <c r="AL61" s="115"/>
    </row>
    <row r="62" spans="1:38" ht="15.75" customHeight="1" thickBot="1">
      <c r="A62" s="58">
        <v>56</v>
      </c>
      <c r="B62" s="174">
        <v>714</v>
      </c>
      <c r="C62" s="175" t="s">
        <v>1382</v>
      </c>
      <c r="D62" s="175" t="s">
        <v>1328</v>
      </c>
      <c r="E62" s="176">
        <v>40</v>
      </c>
      <c r="F62" s="186">
        <v>36</v>
      </c>
      <c r="G62" s="168">
        <v>48</v>
      </c>
      <c r="H62" s="168">
        <v>53</v>
      </c>
      <c r="I62" s="207"/>
      <c r="J62" s="197"/>
      <c r="K62" s="185"/>
      <c r="L62" s="195">
        <v>48</v>
      </c>
      <c r="M62" s="189">
        <v>56</v>
      </c>
      <c r="N62" s="200"/>
      <c r="O62" s="200"/>
      <c r="P62" s="206"/>
      <c r="Q62" s="206"/>
      <c r="R62" s="206"/>
      <c r="S62" s="26"/>
      <c r="T62" s="207"/>
      <c r="U62" s="207"/>
      <c r="V62" s="207"/>
      <c r="W62" s="26"/>
      <c r="X62" s="207" t="s">
        <v>865</v>
      </c>
      <c r="Y62" s="207"/>
      <c r="Z62" s="207"/>
      <c r="AA62" s="207"/>
      <c r="AB62" s="26">
        <f t="shared" si="0"/>
        <v>7</v>
      </c>
      <c r="AC62" s="27">
        <f t="shared" si="1"/>
        <v>585</v>
      </c>
      <c r="AD62" s="53">
        <f t="shared" si="8"/>
        <v>281</v>
      </c>
      <c r="AE62" s="28">
        <f t="shared" si="9"/>
        <v>48.034188034188034</v>
      </c>
      <c r="AF62" s="29" t="str">
        <f t="shared" si="4"/>
        <v>PASS</v>
      </c>
      <c r="AG62" s="29">
        <f t="shared" si="5"/>
        <v>100</v>
      </c>
      <c r="AH62" s="29" t="str">
        <f t="shared" si="6"/>
        <v>FAIL: 0, ABSENT: 1</v>
      </c>
      <c r="AI62" s="100" t="str">
        <f t="shared" si="7"/>
        <v xml:space="preserve">Psychology, </v>
      </c>
      <c r="AJ62" s="115"/>
      <c r="AK62" s="115"/>
      <c r="AL62" s="115"/>
    </row>
    <row r="63" spans="1:38" ht="15.75" customHeight="1" thickBot="1">
      <c r="A63" s="58">
        <v>57</v>
      </c>
      <c r="B63" s="177">
        <v>715</v>
      </c>
      <c r="C63" s="178" t="s">
        <v>1383</v>
      </c>
      <c r="D63" s="178" t="s">
        <v>1328</v>
      </c>
      <c r="E63" s="179">
        <v>41</v>
      </c>
      <c r="F63" s="186">
        <v>35</v>
      </c>
      <c r="G63" s="169">
        <v>51</v>
      </c>
      <c r="H63" s="169">
        <v>60</v>
      </c>
      <c r="I63" s="207"/>
      <c r="J63" s="200"/>
      <c r="K63" s="193"/>
      <c r="L63" s="197"/>
      <c r="M63" s="207"/>
      <c r="N63" s="196">
        <v>91</v>
      </c>
      <c r="O63" s="197"/>
      <c r="P63" s="206"/>
      <c r="Q63" s="206"/>
      <c r="R63" s="206"/>
      <c r="S63" s="26"/>
      <c r="T63" s="189">
        <v>65</v>
      </c>
      <c r="U63" s="207"/>
      <c r="V63" s="207"/>
      <c r="W63" s="26"/>
      <c r="X63" s="207"/>
      <c r="Y63" s="207"/>
      <c r="Z63" s="189">
        <v>92</v>
      </c>
      <c r="AA63" s="207"/>
      <c r="AB63" s="26">
        <f t="shared" si="0"/>
        <v>7</v>
      </c>
      <c r="AC63" s="27">
        <f t="shared" si="1"/>
        <v>585</v>
      </c>
      <c r="AD63" s="53">
        <f t="shared" si="8"/>
        <v>435</v>
      </c>
      <c r="AE63" s="28">
        <f t="shared" si="9"/>
        <v>74.358974358974365</v>
      </c>
      <c r="AF63" s="29" t="str">
        <f t="shared" si="4"/>
        <v>PASS</v>
      </c>
      <c r="AG63" s="29">
        <f t="shared" si="5"/>
        <v>0</v>
      </c>
      <c r="AH63" s="29" t="str">
        <f t="shared" si="6"/>
        <v>PASS</v>
      </c>
      <c r="AI63" s="100" t="str">
        <f t="shared" si="7"/>
        <v/>
      </c>
      <c r="AJ63" s="115"/>
      <c r="AK63" s="115"/>
      <c r="AL63" s="115"/>
    </row>
    <row r="64" spans="1:38" ht="15.75" customHeight="1" thickBot="1">
      <c r="A64" s="58">
        <v>58</v>
      </c>
      <c r="B64" s="174">
        <v>716</v>
      </c>
      <c r="C64" s="175" t="s">
        <v>1384</v>
      </c>
      <c r="D64" s="175" t="s">
        <v>1328</v>
      </c>
      <c r="E64" s="176">
        <v>37</v>
      </c>
      <c r="F64" s="186">
        <v>39</v>
      </c>
      <c r="G64" s="168">
        <v>41</v>
      </c>
      <c r="H64" s="168">
        <v>70</v>
      </c>
      <c r="I64" s="207"/>
      <c r="J64" s="197"/>
      <c r="K64" s="185"/>
      <c r="L64" s="195">
        <v>78</v>
      </c>
      <c r="M64" s="207"/>
      <c r="N64" s="200"/>
      <c r="O64" s="200"/>
      <c r="P64" s="206"/>
      <c r="Q64" s="206"/>
      <c r="R64" s="158">
        <v>68</v>
      </c>
      <c r="S64" s="26"/>
      <c r="T64" s="207"/>
      <c r="U64" s="207"/>
      <c r="V64" s="207"/>
      <c r="W64" s="26"/>
      <c r="X64" s="189">
        <v>64</v>
      </c>
      <c r="Y64" s="207"/>
      <c r="Z64" s="207"/>
      <c r="AA64" s="207"/>
      <c r="AB64" s="26">
        <f t="shared" si="0"/>
        <v>7</v>
      </c>
      <c r="AC64" s="27">
        <f t="shared" si="1"/>
        <v>585</v>
      </c>
      <c r="AD64" s="53">
        <f t="shared" si="8"/>
        <v>397</v>
      </c>
      <c r="AE64" s="28">
        <f t="shared" si="9"/>
        <v>67.863247863247864</v>
      </c>
      <c r="AF64" s="29" t="str">
        <f t="shared" si="4"/>
        <v>PASS</v>
      </c>
      <c r="AG64" s="29">
        <f t="shared" si="5"/>
        <v>0</v>
      </c>
      <c r="AH64" s="29" t="str">
        <f t="shared" si="6"/>
        <v>PASS</v>
      </c>
      <c r="AI64" s="100" t="str">
        <f t="shared" si="7"/>
        <v/>
      </c>
      <c r="AJ64" s="115"/>
      <c r="AK64" s="115"/>
      <c r="AL64" s="115"/>
    </row>
    <row r="65" spans="1:38" ht="15.75" customHeight="1" thickBot="1">
      <c r="A65" s="58">
        <v>59</v>
      </c>
      <c r="B65" s="177">
        <v>717</v>
      </c>
      <c r="C65" s="178" t="s">
        <v>1385</v>
      </c>
      <c r="D65" s="178" t="s">
        <v>1328</v>
      </c>
      <c r="E65" s="179">
        <v>44</v>
      </c>
      <c r="F65" s="186">
        <v>44</v>
      </c>
      <c r="G65" s="169">
        <v>75</v>
      </c>
      <c r="H65" s="169">
        <v>71</v>
      </c>
      <c r="I65" s="207"/>
      <c r="J65" s="195">
        <v>86</v>
      </c>
      <c r="K65" s="193"/>
      <c r="L65" s="196">
        <v>93</v>
      </c>
      <c r="M65" s="207"/>
      <c r="N65" s="197"/>
      <c r="O65" s="197"/>
      <c r="P65" s="206"/>
      <c r="Q65" s="206"/>
      <c r="R65" s="206"/>
      <c r="S65" s="26"/>
      <c r="T65" s="207"/>
      <c r="U65" s="207"/>
      <c r="V65" s="207"/>
      <c r="W65" s="26"/>
      <c r="X65" s="207"/>
      <c r="Y65" s="207"/>
      <c r="Z65" s="207"/>
      <c r="AA65" s="189">
        <v>79</v>
      </c>
      <c r="AB65" s="26">
        <f t="shared" si="0"/>
        <v>7</v>
      </c>
      <c r="AC65" s="27">
        <f t="shared" si="1"/>
        <v>600</v>
      </c>
      <c r="AD65" s="53">
        <f t="shared" si="8"/>
        <v>492</v>
      </c>
      <c r="AE65" s="28">
        <f t="shared" si="9"/>
        <v>82</v>
      </c>
      <c r="AF65" s="29" t="str">
        <f t="shared" si="4"/>
        <v>PASS</v>
      </c>
      <c r="AG65" s="29">
        <f t="shared" si="5"/>
        <v>0</v>
      </c>
      <c r="AH65" s="29" t="str">
        <f t="shared" si="6"/>
        <v>PASS</v>
      </c>
      <c r="AI65" s="100" t="str">
        <f t="shared" si="7"/>
        <v/>
      </c>
      <c r="AJ65" s="115"/>
      <c r="AK65" s="115"/>
      <c r="AL65" s="115"/>
    </row>
    <row r="66" spans="1:38" ht="15.75" customHeight="1" thickBot="1">
      <c r="A66" s="58">
        <v>60</v>
      </c>
      <c r="B66" s="174">
        <v>718</v>
      </c>
      <c r="C66" s="175" t="s">
        <v>1386</v>
      </c>
      <c r="D66" s="175" t="s">
        <v>1328</v>
      </c>
      <c r="E66" s="176">
        <v>32</v>
      </c>
      <c r="F66" s="157">
        <v>33</v>
      </c>
      <c r="G66" s="168">
        <v>20</v>
      </c>
      <c r="H66" s="168">
        <v>56</v>
      </c>
      <c r="I66" s="207"/>
      <c r="J66" s="197"/>
      <c r="K66" s="185"/>
      <c r="L66" s="200"/>
      <c r="M66" s="207"/>
      <c r="N66" s="200"/>
      <c r="O66" s="200"/>
      <c r="P66" s="206"/>
      <c r="Q66" s="206"/>
      <c r="R66" s="206"/>
      <c r="S66" s="26"/>
      <c r="T66" s="189">
        <v>55</v>
      </c>
      <c r="U66" s="207"/>
      <c r="V66" s="189">
        <v>54</v>
      </c>
      <c r="W66" s="26"/>
      <c r="X66" s="189">
        <v>43</v>
      </c>
      <c r="Y66" s="207"/>
      <c r="Z66" s="207"/>
      <c r="AA66" s="207"/>
      <c r="AB66" s="26">
        <f t="shared" si="0"/>
        <v>7</v>
      </c>
      <c r="AC66" s="27">
        <f t="shared" si="1"/>
        <v>555</v>
      </c>
      <c r="AD66" s="53">
        <f t="shared" si="8"/>
        <v>293</v>
      </c>
      <c r="AE66" s="28">
        <f t="shared" si="9"/>
        <v>52.792792792792795</v>
      </c>
      <c r="AF66" s="29" t="str">
        <f t="shared" si="4"/>
        <v>PASS</v>
      </c>
      <c r="AG66" s="29">
        <f t="shared" si="5"/>
        <v>100</v>
      </c>
      <c r="AH66" s="29" t="str">
        <f t="shared" si="6"/>
        <v>FAIL: 1, ABSENT: 0</v>
      </c>
      <c r="AI66" s="100" t="str">
        <f t="shared" si="7"/>
        <v xml:space="preserve">English, </v>
      </c>
      <c r="AJ66" s="115"/>
      <c r="AK66" s="115"/>
      <c r="AL66" s="115"/>
    </row>
    <row r="67" spans="1:38" ht="15.75" customHeight="1" thickBot="1">
      <c r="A67" s="58">
        <v>61</v>
      </c>
      <c r="B67" s="177">
        <v>719</v>
      </c>
      <c r="C67" s="178" t="s">
        <v>166</v>
      </c>
      <c r="D67" s="178" t="s">
        <v>1328</v>
      </c>
      <c r="E67" s="179">
        <v>33</v>
      </c>
      <c r="F67" s="186">
        <v>32</v>
      </c>
      <c r="G67" s="169" t="s">
        <v>865</v>
      </c>
      <c r="H67" s="169">
        <v>61</v>
      </c>
      <c r="I67" s="207"/>
      <c r="J67" s="200"/>
      <c r="K67" s="193"/>
      <c r="L67" s="197"/>
      <c r="M67" s="207"/>
      <c r="N67" s="197"/>
      <c r="O67" s="197"/>
      <c r="P67" s="206"/>
      <c r="Q67" s="206"/>
      <c r="R67" s="158">
        <v>44</v>
      </c>
      <c r="S67" s="26"/>
      <c r="T67" s="207"/>
      <c r="U67" s="189">
        <v>38</v>
      </c>
      <c r="V67" s="207"/>
      <c r="W67" s="26"/>
      <c r="X67" s="189">
        <v>37</v>
      </c>
      <c r="Y67" s="207"/>
      <c r="Z67" s="207"/>
      <c r="AA67" s="207"/>
      <c r="AB67" s="26">
        <f t="shared" si="0"/>
        <v>7</v>
      </c>
      <c r="AC67" s="27">
        <f t="shared" si="1"/>
        <v>570</v>
      </c>
      <c r="AD67" s="53">
        <f t="shared" si="8"/>
        <v>245</v>
      </c>
      <c r="AE67" s="28">
        <f t="shared" si="9"/>
        <v>42.982456140350877</v>
      </c>
      <c r="AF67" s="29" t="str">
        <f t="shared" si="4"/>
        <v>PASS</v>
      </c>
      <c r="AG67" s="29">
        <f t="shared" si="5"/>
        <v>100</v>
      </c>
      <c r="AH67" s="29" t="str">
        <f t="shared" si="6"/>
        <v>FAIL: 0, ABSENT: 1</v>
      </c>
      <c r="AI67" s="100" t="str">
        <f t="shared" si="7"/>
        <v xml:space="preserve">English, </v>
      </c>
      <c r="AJ67" s="115"/>
      <c r="AK67" s="115"/>
      <c r="AL67" s="115"/>
    </row>
    <row r="68" spans="1:38" ht="15.75" customHeight="1" thickBot="1">
      <c r="A68" s="58">
        <v>62</v>
      </c>
      <c r="B68" s="174">
        <v>720</v>
      </c>
      <c r="C68" s="175" t="s">
        <v>1387</v>
      </c>
      <c r="D68" s="175" t="s">
        <v>1328</v>
      </c>
      <c r="E68" s="176">
        <v>47</v>
      </c>
      <c r="F68" s="186">
        <v>37</v>
      </c>
      <c r="G68" s="168">
        <v>12</v>
      </c>
      <c r="H68" s="168">
        <v>75</v>
      </c>
      <c r="I68" s="207"/>
      <c r="J68" s="196">
        <v>76</v>
      </c>
      <c r="K68" s="185"/>
      <c r="L68" s="195">
        <v>65</v>
      </c>
      <c r="M68" s="207"/>
      <c r="N68" s="200"/>
      <c r="O68" s="195">
        <v>91</v>
      </c>
      <c r="P68" s="206"/>
      <c r="Q68" s="206"/>
      <c r="R68" s="206"/>
      <c r="S68" s="26"/>
      <c r="T68" s="207"/>
      <c r="U68" s="207"/>
      <c r="V68" s="207"/>
      <c r="W68" s="26"/>
      <c r="X68" s="207"/>
      <c r="Y68" s="207"/>
      <c r="Z68" s="207"/>
      <c r="AA68" s="207"/>
      <c r="AB68" s="26">
        <f t="shared" si="0"/>
        <v>7</v>
      </c>
      <c r="AC68" s="27">
        <f t="shared" si="1"/>
        <v>600</v>
      </c>
      <c r="AD68" s="53">
        <f t="shared" si="8"/>
        <v>403</v>
      </c>
      <c r="AE68" s="28">
        <f t="shared" si="9"/>
        <v>67.166666666666657</v>
      </c>
      <c r="AF68" s="29" t="str">
        <f t="shared" si="4"/>
        <v>PASS</v>
      </c>
      <c r="AG68" s="29">
        <f t="shared" si="5"/>
        <v>100</v>
      </c>
      <c r="AH68" s="29" t="str">
        <f t="shared" si="6"/>
        <v>FAIL: 1, ABSENT: 0</v>
      </c>
      <c r="AI68" s="100" t="str">
        <f t="shared" si="7"/>
        <v xml:space="preserve">English, </v>
      </c>
      <c r="AJ68" s="115"/>
      <c r="AK68" s="115"/>
      <c r="AL68" s="115"/>
    </row>
    <row r="69" spans="1:38" ht="15.75" customHeight="1" thickBot="1">
      <c r="A69" s="58">
        <v>63</v>
      </c>
      <c r="B69" s="177">
        <v>721</v>
      </c>
      <c r="C69" s="178" t="s">
        <v>1388</v>
      </c>
      <c r="D69" s="178" t="s">
        <v>1328</v>
      </c>
      <c r="E69" s="179">
        <v>45</v>
      </c>
      <c r="F69" s="186">
        <v>28</v>
      </c>
      <c r="G69" s="169">
        <v>35</v>
      </c>
      <c r="H69" s="169">
        <v>40</v>
      </c>
      <c r="I69" s="207"/>
      <c r="J69" s="200"/>
      <c r="K69" s="193"/>
      <c r="L69" s="196" t="s">
        <v>865</v>
      </c>
      <c r="M69" s="207"/>
      <c r="N69" s="197"/>
      <c r="O69" s="197"/>
      <c r="P69" s="206"/>
      <c r="Q69" s="206"/>
      <c r="R69" s="158" t="s">
        <v>865</v>
      </c>
      <c r="S69" s="26"/>
      <c r="T69" s="207"/>
      <c r="U69" s="207"/>
      <c r="V69" s="207"/>
      <c r="W69" s="26"/>
      <c r="X69" s="189">
        <v>43</v>
      </c>
      <c r="Y69" s="207"/>
      <c r="Z69" s="207"/>
      <c r="AA69" s="207"/>
      <c r="AB69" s="26">
        <f t="shared" si="0"/>
        <v>7</v>
      </c>
      <c r="AC69" s="27">
        <f t="shared" si="1"/>
        <v>585</v>
      </c>
      <c r="AD69" s="53" t="str">
        <f t="shared" si="8"/>
        <v>-</v>
      </c>
      <c r="AE69" s="28" t="str">
        <f t="shared" si="9"/>
        <v>-</v>
      </c>
      <c r="AF69" s="29" t="str">
        <f t="shared" si="4"/>
        <v>FAIL</v>
      </c>
      <c r="AG69" s="29">
        <f t="shared" si="5"/>
        <v>200</v>
      </c>
      <c r="AH69" s="29" t="str">
        <f t="shared" si="6"/>
        <v>FAIL: 0, ABSENT: 2</v>
      </c>
      <c r="AI69" s="100" t="str">
        <f t="shared" si="7"/>
        <v xml:space="preserve">Education, Sociology, </v>
      </c>
      <c r="AJ69" s="115"/>
      <c r="AK69" s="115"/>
      <c r="AL69" s="115"/>
    </row>
    <row r="70" spans="1:38" ht="15.75" customHeight="1" thickBot="1">
      <c r="A70" s="58">
        <v>64</v>
      </c>
      <c r="B70" s="174">
        <v>722</v>
      </c>
      <c r="C70" s="175" t="s">
        <v>1389</v>
      </c>
      <c r="D70" s="175" t="s">
        <v>1328</v>
      </c>
      <c r="E70" s="176" t="s">
        <v>865</v>
      </c>
      <c r="F70" s="186">
        <v>40</v>
      </c>
      <c r="G70" s="168">
        <v>80</v>
      </c>
      <c r="H70" s="168">
        <v>74</v>
      </c>
      <c r="I70" s="189">
        <v>85</v>
      </c>
      <c r="J70" s="197"/>
      <c r="K70" s="185"/>
      <c r="L70" s="200"/>
      <c r="M70" s="207"/>
      <c r="N70" s="200"/>
      <c r="O70" s="200"/>
      <c r="P70" s="206"/>
      <c r="Q70" s="206"/>
      <c r="R70" s="206"/>
      <c r="S70" s="26"/>
      <c r="T70" s="207"/>
      <c r="U70" s="207"/>
      <c r="V70" s="207"/>
      <c r="W70" s="26"/>
      <c r="X70" s="189">
        <v>58</v>
      </c>
      <c r="Y70" s="207"/>
      <c r="Z70" s="207"/>
      <c r="AA70" s="189">
        <v>89</v>
      </c>
      <c r="AB70" s="26">
        <f t="shared" si="0"/>
        <v>7</v>
      </c>
      <c r="AC70" s="27">
        <f t="shared" si="1"/>
        <v>585</v>
      </c>
      <c r="AD70" s="53">
        <f t="shared" si="8"/>
        <v>426</v>
      </c>
      <c r="AE70" s="28">
        <f t="shared" si="9"/>
        <v>72.820512820512818</v>
      </c>
      <c r="AF70" s="29" t="str">
        <f t="shared" si="4"/>
        <v>PASS</v>
      </c>
      <c r="AG70" s="29">
        <f t="shared" si="5"/>
        <v>100</v>
      </c>
      <c r="AH70" s="29" t="str">
        <f t="shared" si="6"/>
        <v>FAIL: 0, ABSENT: 1</v>
      </c>
      <c r="AI70" s="100" t="str">
        <f t="shared" si="7"/>
        <v xml:space="preserve">Tarjuma, </v>
      </c>
      <c r="AJ70" s="115"/>
      <c r="AK70" s="115"/>
      <c r="AL70" s="115"/>
    </row>
    <row r="71" spans="1:38" ht="15.75" customHeight="1" thickBot="1">
      <c r="A71" s="58">
        <v>65</v>
      </c>
      <c r="B71" s="177">
        <v>723</v>
      </c>
      <c r="C71" s="178" t="s">
        <v>1390</v>
      </c>
      <c r="D71" s="178" t="s">
        <v>1328</v>
      </c>
      <c r="E71" s="179">
        <v>43</v>
      </c>
      <c r="F71" s="186">
        <v>20</v>
      </c>
      <c r="G71" s="169">
        <v>26</v>
      </c>
      <c r="H71" s="169">
        <v>44</v>
      </c>
      <c r="I71" s="207"/>
      <c r="J71" s="200"/>
      <c r="K71" s="169">
        <v>32</v>
      </c>
      <c r="L71" s="196">
        <v>22</v>
      </c>
      <c r="M71" s="207"/>
      <c r="N71" s="197"/>
      <c r="O71" s="197"/>
      <c r="P71" s="206"/>
      <c r="Q71" s="206"/>
      <c r="R71" s="206"/>
      <c r="S71" s="26"/>
      <c r="T71" s="207"/>
      <c r="U71" s="207"/>
      <c r="V71" s="207"/>
      <c r="W71" s="26"/>
      <c r="X71" s="207"/>
      <c r="Y71" s="189">
        <v>21</v>
      </c>
      <c r="Z71" s="207"/>
      <c r="AA71" s="207"/>
      <c r="AB71" s="26">
        <f t="shared" ref="AB71:AB134" si="10">COUNTA(E71:AA71)</f>
        <v>7</v>
      </c>
      <c r="AC71" s="27">
        <f t="shared" ref="AC71:AC134" si="11">SUMPRODUCT($E$6:$AA$6*(LEN(E71:AA71)&gt;0))</f>
        <v>585</v>
      </c>
      <c r="AD71" s="53" t="str">
        <f t="shared" ref="AD71:AD102" si="12">IF(AF71="PASS", SUMIF(E71:AA71,"&gt;0"), "-")</f>
        <v>-</v>
      </c>
      <c r="AE71" s="28" t="str">
        <f t="shared" ref="AE71:AE102" si="13">IF(ISNUMBER(AD71), AD71/AC71*100, "-")</f>
        <v>-</v>
      </c>
      <c r="AF71" s="29" t="str">
        <f t="shared" si="4"/>
        <v>FAIL</v>
      </c>
      <c r="AG71" s="29">
        <f t="shared" si="5"/>
        <v>500</v>
      </c>
      <c r="AH71" s="29" t="str">
        <f t="shared" ref="AH71:AH134" si="14">IF(
   AND(
      COUNTIF(E71:F71,"&lt;17")=0,
      COUNTIF(G71:T71,"&lt;33")=0,
      COUNTIF(Z71:AA71,"&lt;33")=0,
      COUNTIF(U71:Y71,"&lt;28")=0,
      COUNTIF(E71:AA71,"A")+COUNTIF(E71:AA71,"Absent")=0
   ),
   "PASS",
   "FAIL: " &amp;
   (COUNTIF(E71:F71,"&lt;17") +
    COUNTIF(G71:T71,"&lt;33") +
    COUNTIF(Z71:AA71,"&lt;33") +
    COUNTIF(U71:Y71,"&lt;28")
   )
   &amp; ", ABSENT: " &amp;
   (COUNTIF(E71:AA71,"A") + COUNTIF(E71:AA71,"Absent"))
)</f>
        <v>FAIL: 4, ABSENT: 0</v>
      </c>
      <c r="AI71" s="100" t="str">
        <f t="shared" si="7"/>
        <v xml:space="preserve">English, Economics, Education, Statistics, </v>
      </c>
      <c r="AJ71" s="115"/>
      <c r="AK71" s="115"/>
      <c r="AL71" s="115"/>
    </row>
    <row r="72" spans="1:38" ht="15.75" customHeight="1" thickBot="1">
      <c r="A72" s="58">
        <v>66</v>
      </c>
      <c r="B72" s="174">
        <v>724</v>
      </c>
      <c r="C72" s="175" t="s">
        <v>1391</v>
      </c>
      <c r="D72" s="175" t="s">
        <v>1328</v>
      </c>
      <c r="E72" s="176">
        <v>49</v>
      </c>
      <c r="F72" s="186">
        <v>70</v>
      </c>
      <c r="G72" s="168">
        <v>36</v>
      </c>
      <c r="H72" s="168">
        <v>60</v>
      </c>
      <c r="I72" s="207"/>
      <c r="J72" s="197"/>
      <c r="K72" s="185"/>
      <c r="L72" s="200"/>
      <c r="M72" s="207"/>
      <c r="N72" s="195">
        <v>40</v>
      </c>
      <c r="O72" s="200"/>
      <c r="P72" s="206"/>
      <c r="Q72" s="158">
        <v>50</v>
      </c>
      <c r="R72" s="206"/>
      <c r="S72" s="26"/>
      <c r="T72" s="189" t="s">
        <v>865</v>
      </c>
      <c r="U72" s="207"/>
      <c r="V72" s="207"/>
      <c r="W72" s="26"/>
      <c r="X72" s="207"/>
      <c r="Y72" s="207"/>
      <c r="Z72" s="207"/>
      <c r="AA72" s="207"/>
      <c r="AB72" s="26">
        <f t="shared" si="10"/>
        <v>7</v>
      </c>
      <c r="AC72" s="27">
        <f t="shared" si="11"/>
        <v>585</v>
      </c>
      <c r="AD72" s="53" t="str">
        <f t="shared" si="12"/>
        <v>-</v>
      </c>
      <c r="AE72" s="28" t="str">
        <f t="shared" si="13"/>
        <v>-</v>
      </c>
      <c r="AF72" s="29" t="str">
        <f t="shared" ref="AF72:AF135" si="15">IF(
   AND(COUNTA(E72:AA72)&gt;0, COUNTIF(E72:AA72,"A")=COUNTA(E72:AA72)),
   "ABSENT",
   IF(
      AND(
         COUNTIF(E72:F72,"&lt;20")=0,
         COUNTIF(G72:T72,"&lt;40")=0,
         COUNTIF(Z72:AA72,"&lt;40")=0,
         COUNTIF(U72:Y72,"&lt;34")=0,
         COUNTIF(E72:AA72,"A")+COUNTIF(E72:AA72,"Absent")=0
      ),
      "PASS",
      IF(
         (COUNTIF(E72:F72,"&lt;20") +
          COUNTIF(G72:S72,"&lt;40") +
          COUNTIF(Z72:AA72,"&lt;40") +
          COUNTIF(T72:Y72,"&lt;34") +
          COUNTIF(E72:AA72,"A") +
          COUNTIF(E72:AA72,"Absent")) &gt;= 2,
         "FAIL",
         "PASS"
      )
   )
)</f>
        <v>FAIL</v>
      </c>
      <c r="AG72" s="29">
        <f t="shared" ref="AG72:AG135" si="16">IF(
   AH72="PASS",
   0,
   IF(
      VALUE(MID(AH72,FIND("ABSENT: ",AH72)+8,10))=7,
      700,
      IF(
         VALUE(MID(AH72,FIND("FAIL: ",AH72)+6,FIND(",",AH72)-FIND("FAIL: ",AH72)-6))&gt;2,
         500,
         100 * (
            VALUE(MID(AH72,FIND("FAIL: ",AH72)+6,FIND(",",AH72)-FIND("FAIL: ",AH72)-6))
            +
            VALUE(MID(AH72,FIND("ABSENT: ",AH72)+8,10))
         )
      )
   )
)</f>
        <v>100</v>
      </c>
      <c r="AH72" s="29" t="str">
        <f t="shared" si="14"/>
        <v>FAIL: 0, ABSENT: 1</v>
      </c>
      <c r="AI72" s="100" t="str">
        <f t="shared" ref="AI72:AI135" si="17">IF(AND(E72&lt;&gt;"",OR(E72="A",E72="Absent",E72&lt;17)),"Tarjuma, ","") &amp;
IF(AND(F72&lt;&gt;"",OR(F72="A",F72="Absent",F72&lt;17)),"Pak studies, ","") &amp;
IF(AND(G72&lt;&gt;"",OR(G72="A",G72="Absent",G72&lt;33)),"English, ","") &amp;
IF(AND(H72&lt;&gt;"",OR(H72="A",H72="Absent",H72&lt;33)),"Urdu, ","") &amp;
IF(AND(I72&lt;&gt;"",OR(I72="A",I72="Absent",I72&lt;33)),"Fine arts, ","") &amp;
IF(AND(J72&lt;&gt;"",OR(J72="A",J72="Absent",J72&lt;33)),"Civics, ","") &amp;
IF(AND(K72&lt;&gt;"",OR(K72="A",K72="Absent",K72&lt;33)),"Economics, ","") &amp;
IF(AND(L72&lt;&gt;"",OR(L72="A",L72="Absent",L72&lt;33)),"Education, ","") &amp;
IF(AND(M72&lt;&gt;"",OR(M72="A",M72="Absent",M72&lt;33)),"History, ","") &amp;
IF(AND(N72&lt;&gt;"",OR(N72="A",N72="Absent",N72&lt;33)),"Islamiat elective, ","") &amp;
IF(AND(O72&lt;&gt;"",OR(O72="A",O72="Absent",O72&lt;33)),"Persian, ","") &amp;
IF(AND(P72&lt;&gt;"",OR(P72="A",P72="Absent",P72&lt;33)),"Philosophy, ","") &amp;
IF(AND(Q72&lt;&gt;"",OR(Q72="A",Q72="Absent",Q72&lt;33)),"Saraiki, ","") &amp;
IF(AND(R72&lt;&gt;"",OR(R72="A",R72="Absent",R72&lt;33)),"Sociology, ","") &amp;
IF(AND(S72&lt;&gt;"",OR(S72="A",S72="Absent",S72&lt;33)),"Urdu, ","") &amp;
IF(AND(T72&lt;&gt;"",OR(T72="A",T72="Absent",T72&lt;33)),"Home economics, ","") &amp;
IF(AND(U72&lt;&gt;"",OR(U72="A",U72="Absent",U72&lt;28)),"Health and physical education, ","") &amp;
IF(AND(V72&lt;&gt;"",OR(V72="A",V72="Absent",V72&lt;28)),"Geography, ","") &amp;
IF(AND(W72&lt;&gt;"",OR(W72="A",W72="Absent",W72&lt;28)),"Library science, ","") &amp;
IF(AND(X72&lt;&gt;"",OR(X72="A",X72="Absent",X72&lt;28)),"Psychology, ","") &amp;
IF(AND(Y72&lt;&gt;"",OR(Y72="A",Y72="Absent",Y72&lt;28)),"Statistics, ","") &amp;
IF(AND(Z72&lt;&gt;"",OR(Z72="A",Z72="Absent",Z72&lt;33)),"Arabic, ","") &amp;
IF(AND(AA72&lt;&gt;"",OR(AA72="A",AA72="Absent",AA72&lt;33)),"English literature, ","")</f>
        <v xml:space="preserve">Home economics, </v>
      </c>
      <c r="AJ72" s="115"/>
      <c r="AK72" s="115"/>
      <c r="AL72" s="115"/>
    </row>
    <row r="73" spans="1:38" ht="15.75" customHeight="1" thickBot="1">
      <c r="A73" s="58">
        <v>67</v>
      </c>
      <c r="B73" s="177">
        <v>725</v>
      </c>
      <c r="C73" s="178" t="s">
        <v>1392</v>
      </c>
      <c r="D73" s="178" t="s">
        <v>1328</v>
      </c>
      <c r="E73" s="179">
        <v>45</v>
      </c>
      <c r="F73" s="186">
        <v>37</v>
      </c>
      <c r="G73" s="169">
        <v>32</v>
      </c>
      <c r="H73" s="169">
        <v>56</v>
      </c>
      <c r="I73" s="207"/>
      <c r="J73" s="195">
        <v>60</v>
      </c>
      <c r="K73" s="193"/>
      <c r="L73" s="197"/>
      <c r="M73" s="207"/>
      <c r="N73" s="197"/>
      <c r="O73" s="196">
        <v>56</v>
      </c>
      <c r="P73" s="206"/>
      <c r="Q73" s="206"/>
      <c r="R73" s="206"/>
      <c r="S73" s="26"/>
      <c r="T73" s="207"/>
      <c r="U73" s="189">
        <v>62</v>
      </c>
      <c r="V73" s="207"/>
      <c r="W73" s="26"/>
      <c r="X73" s="207"/>
      <c r="Y73" s="207"/>
      <c r="Z73" s="207"/>
      <c r="AA73" s="207"/>
      <c r="AB73" s="26">
        <f t="shared" si="10"/>
        <v>7</v>
      </c>
      <c r="AC73" s="27">
        <f t="shared" si="11"/>
        <v>585</v>
      </c>
      <c r="AD73" s="53">
        <f t="shared" si="12"/>
        <v>348</v>
      </c>
      <c r="AE73" s="28">
        <f t="shared" si="13"/>
        <v>59.487179487179489</v>
      </c>
      <c r="AF73" s="29" t="str">
        <f t="shared" si="15"/>
        <v>PASS</v>
      </c>
      <c r="AG73" s="29">
        <f t="shared" si="16"/>
        <v>100</v>
      </c>
      <c r="AH73" s="29" t="str">
        <f t="shared" si="14"/>
        <v>FAIL: 1, ABSENT: 0</v>
      </c>
      <c r="AI73" s="100" t="str">
        <f t="shared" si="17"/>
        <v xml:space="preserve">English, </v>
      </c>
      <c r="AJ73" s="115"/>
      <c r="AK73" s="115"/>
      <c r="AL73" s="115"/>
    </row>
    <row r="74" spans="1:38" ht="15.75" customHeight="1" thickBot="1">
      <c r="A74" s="58">
        <v>68</v>
      </c>
      <c r="B74" s="174">
        <v>726</v>
      </c>
      <c r="C74" s="175" t="s">
        <v>1393</v>
      </c>
      <c r="D74" s="175" t="s">
        <v>1328</v>
      </c>
      <c r="E74" s="176" t="s">
        <v>865</v>
      </c>
      <c r="F74" s="186">
        <v>27</v>
      </c>
      <c r="G74" s="168">
        <v>31</v>
      </c>
      <c r="H74" s="168">
        <v>50</v>
      </c>
      <c r="I74" s="207"/>
      <c r="J74" s="197"/>
      <c r="K74" s="185"/>
      <c r="L74" s="195">
        <v>52</v>
      </c>
      <c r="M74" s="207"/>
      <c r="N74" s="200"/>
      <c r="O74" s="200"/>
      <c r="P74" s="206"/>
      <c r="Q74" s="206"/>
      <c r="R74" s="158">
        <v>68</v>
      </c>
      <c r="S74" s="26"/>
      <c r="T74" s="207"/>
      <c r="U74" s="207"/>
      <c r="V74" s="207"/>
      <c r="W74" s="26"/>
      <c r="X74" s="189">
        <v>32</v>
      </c>
      <c r="Y74" s="207"/>
      <c r="Z74" s="207"/>
      <c r="AA74" s="207"/>
      <c r="AB74" s="26">
        <f t="shared" si="10"/>
        <v>7</v>
      </c>
      <c r="AC74" s="27">
        <f t="shared" si="11"/>
        <v>585</v>
      </c>
      <c r="AD74" s="53" t="str">
        <f t="shared" si="12"/>
        <v>-</v>
      </c>
      <c r="AE74" s="28" t="str">
        <f t="shared" si="13"/>
        <v>-</v>
      </c>
      <c r="AF74" s="29" t="str">
        <f t="shared" si="15"/>
        <v>FAIL</v>
      </c>
      <c r="AG74" s="29">
        <f t="shared" si="16"/>
        <v>200</v>
      </c>
      <c r="AH74" s="29" t="str">
        <f t="shared" si="14"/>
        <v>FAIL: 1, ABSENT: 1</v>
      </c>
      <c r="AI74" s="100" t="str">
        <f t="shared" si="17"/>
        <v xml:space="preserve">Tarjuma, English, </v>
      </c>
      <c r="AJ74" s="115"/>
      <c r="AK74" s="115"/>
      <c r="AL74" s="115"/>
    </row>
    <row r="75" spans="1:38" ht="15.75" customHeight="1" thickBot="1">
      <c r="A75" s="58">
        <v>69</v>
      </c>
      <c r="B75" s="177">
        <v>727</v>
      </c>
      <c r="C75" s="178" t="s">
        <v>1394</v>
      </c>
      <c r="D75" s="178" t="s">
        <v>1328</v>
      </c>
      <c r="E75" s="179" t="s">
        <v>865</v>
      </c>
      <c r="F75" s="186">
        <v>30</v>
      </c>
      <c r="G75" s="169">
        <v>36</v>
      </c>
      <c r="H75" s="169">
        <v>54</v>
      </c>
      <c r="I75" s="207"/>
      <c r="J75" s="200"/>
      <c r="K75" s="193"/>
      <c r="L75" s="196">
        <v>52</v>
      </c>
      <c r="M75" s="207"/>
      <c r="N75" s="197"/>
      <c r="O75" s="197"/>
      <c r="P75" s="206"/>
      <c r="Q75" s="206"/>
      <c r="R75" s="158">
        <v>64</v>
      </c>
      <c r="S75" s="26"/>
      <c r="T75" s="207"/>
      <c r="U75" s="207"/>
      <c r="V75" s="207"/>
      <c r="W75" s="26"/>
      <c r="X75" s="189">
        <v>37</v>
      </c>
      <c r="Y75" s="207"/>
      <c r="Z75" s="207"/>
      <c r="AA75" s="207"/>
      <c r="AB75" s="26">
        <f t="shared" si="10"/>
        <v>7</v>
      </c>
      <c r="AC75" s="27">
        <f t="shared" si="11"/>
        <v>585</v>
      </c>
      <c r="AD75" s="53" t="str">
        <f t="shared" si="12"/>
        <v>-</v>
      </c>
      <c r="AE75" s="28" t="str">
        <f t="shared" si="13"/>
        <v>-</v>
      </c>
      <c r="AF75" s="29" t="str">
        <f t="shared" si="15"/>
        <v>FAIL</v>
      </c>
      <c r="AG75" s="29">
        <f t="shared" si="16"/>
        <v>100</v>
      </c>
      <c r="AH75" s="29" t="str">
        <f t="shared" si="14"/>
        <v>FAIL: 0, ABSENT: 1</v>
      </c>
      <c r="AI75" s="100" t="str">
        <f t="shared" si="17"/>
        <v xml:space="preserve">Tarjuma, </v>
      </c>
      <c r="AJ75" s="115"/>
      <c r="AK75" s="115"/>
      <c r="AL75" s="115"/>
    </row>
    <row r="76" spans="1:38" ht="15.75" customHeight="1" thickBot="1">
      <c r="A76" s="58">
        <v>70</v>
      </c>
      <c r="B76" s="174">
        <v>728</v>
      </c>
      <c r="C76" s="175" t="s">
        <v>1395</v>
      </c>
      <c r="D76" s="175" t="s">
        <v>1328</v>
      </c>
      <c r="E76" s="176">
        <v>39</v>
      </c>
      <c r="F76" s="186">
        <v>30</v>
      </c>
      <c r="G76" s="168">
        <v>35</v>
      </c>
      <c r="H76" s="168">
        <v>58</v>
      </c>
      <c r="I76" s="189">
        <v>53</v>
      </c>
      <c r="J76" s="197"/>
      <c r="K76" s="185"/>
      <c r="L76" s="200"/>
      <c r="M76" s="207"/>
      <c r="N76" s="200"/>
      <c r="O76" s="195">
        <v>63</v>
      </c>
      <c r="P76" s="206"/>
      <c r="Q76" s="206"/>
      <c r="R76" s="206"/>
      <c r="S76" s="26"/>
      <c r="T76" s="207"/>
      <c r="U76" s="207"/>
      <c r="V76" s="207"/>
      <c r="W76" s="26"/>
      <c r="X76" s="189">
        <v>33</v>
      </c>
      <c r="Y76" s="207"/>
      <c r="Z76" s="207"/>
      <c r="AA76" s="207"/>
      <c r="AB76" s="26">
        <f t="shared" si="10"/>
        <v>7</v>
      </c>
      <c r="AC76" s="27">
        <f t="shared" si="11"/>
        <v>585</v>
      </c>
      <c r="AD76" s="53" t="str">
        <f t="shared" si="12"/>
        <v>-</v>
      </c>
      <c r="AE76" s="28" t="str">
        <f t="shared" si="13"/>
        <v>-</v>
      </c>
      <c r="AF76" s="29" t="str">
        <f t="shared" si="15"/>
        <v>FAIL</v>
      </c>
      <c r="AG76" s="29">
        <f t="shared" si="16"/>
        <v>0</v>
      </c>
      <c r="AH76" s="29" t="str">
        <f t="shared" si="14"/>
        <v>PASS</v>
      </c>
      <c r="AI76" s="100" t="str">
        <f t="shared" si="17"/>
        <v/>
      </c>
      <c r="AJ76" s="115"/>
      <c r="AK76" s="115"/>
      <c r="AL76" s="115"/>
    </row>
    <row r="77" spans="1:38" ht="15.75" customHeight="1" thickBot="1">
      <c r="A77" s="58">
        <v>71</v>
      </c>
      <c r="B77" s="177">
        <v>729</v>
      </c>
      <c r="C77" s="178" t="s">
        <v>1396</v>
      </c>
      <c r="D77" s="178" t="s">
        <v>1328</v>
      </c>
      <c r="E77" s="179">
        <v>43</v>
      </c>
      <c r="F77" s="186">
        <v>28</v>
      </c>
      <c r="G77" s="169">
        <v>37</v>
      </c>
      <c r="H77" s="169">
        <v>65</v>
      </c>
      <c r="I77" s="207"/>
      <c r="J77" s="200"/>
      <c r="K77" s="193"/>
      <c r="L77" s="197"/>
      <c r="M77" s="207"/>
      <c r="N77" s="196">
        <v>80</v>
      </c>
      <c r="O77" s="197"/>
      <c r="P77" s="206"/>
      <c r="Q77" s="206"/>
      <c r="R77" s="206"/>
      <c r="S77" s="26"/>
      <c r="T77" s="189">
        <v>59</v>
      </c>
      <c r="U77" s="207"/>
      <c r="V77" s="189">
        <v>49</v>
      </c>
      <c r="W77" s="26"/>
      <c r="X77" s="207"/>
      <c r="Y77" s="207"/>
      <c r="Z77" s="207"/>
      <c r="AA77" s="207"/>
      <c r="AB77" s="26">
        <f t="shared" si="10"/>
        <v>7</v>
      </c>
      <c r="AC77" s="27">
        <f t="shared" si="11"/>
        <v>570</v>
      </c>
      <c r="AD77" s="53">
        <f t="shared" si="12"/>
        <v>361</v>
      </c>
      <c r="AE77" s="28">
        <f t="shared" si="13"/>
        <v>63.333333333333329</v>
      </c>
      <c r="AF77" s="29" t="str">
        <f t="shared" si="15"/>
        <v>PASS</v>
      </c>
      <c r="AG77" s="29">
        <f t="shared" si="16"/>
        <v>0</v>
      </c>
      <c r="AH77" s="29" t="str">
        <f t="shared" si="14"/>
        <v>PASS</v>
      </c>
      <c r="AI77" s="100" t="str">
        <f t="shared" si="17"/>
        <v/>
      </c>
      <c r="AJ77" s="115"/>
      <c r="AK77" s="115"/>
      <c r="AL77" s="115"/>
    </row>
    <row r="78" spans="1:38" ht="15.75" customHeight="1" thickBot="1">
      <c r="A78" s="58">
        <v>72</v>
      </c>
      <c r="B78" s="174">
        <v>730</v>
      </c>
      <c r="C78" s="175" t="s">
        <v>1397</v>
      </c>
      <c r="D78" s="175" t="s">
        <v>1328</v>
      </c>
      <c r="E78" s="176">
        <v>44</v>
      </c>
      <c r="F78" s="186">
        <v>34</v>
      </c>
      <c r="G78" s="168">
        <v>38</v>
      </c>
      <c r="H78" s="168">
        <v>73</v>
      </c>
      <c r="I78" s="207"/>
      <c r="J78" s="197"/>
      <c r="K78" s="185"/>
      <c r="L78" s="200"/>
      <c r="M78" s="207"/>
      <c r="N78" s="200"/>
      <c r="O78" s="200"/>
      <c r="P78" s="206"/>
      <c r="Q78" s="206"/>
      <c r="R78" s="158">
        <v>82</v>
      </c>
      <c r="S78" s="26"/>
      <c r="T78" s="207"/>
      <c r="U78" s="189">
        <v>41</v>
      </c>
      <c r="V78" s="207"/>
      <c r="W78" s="26"/>
      <c r="X78" s="189">
        <v>61</v>
      </c>
      <c r="Y78" s="207"/>
      <c r="Z78" s="207"/>
      <c r="AA78" s="207"/>
      <c r="AB78" s="26">
        <f t="shared" si="10"/>
        <v>7</v>
      </c>
      <c r="AC78" s="27">
        <f t="shared" si="11"/>
        <v>570</v>
      </c>
      <c r="AD78" s="53">
        <f t="shared" si="12"/>
        <v>373</v>
      </c>
      <c r="AE78" s="28">
        <f t="shared" si="13"/>
        <v>65.438596491228068</v>
      </c>
      <c r="AF78" s="29" t="str">
        <f t="shared" si="15"/>
        <v>PASS</v>
      </c>
      <c r="AG78" s="29">
        <f t="shared" si="16"/>
        <v>0</v>
      </c>
      <c r="AH78" s="29" t="str">
        <f t="shared" si="14"/>
        <v>PASS</v>
      </c>
      <c r="AI78" s="100" t="str">
        <f t="shared" si="17"/>
        <v/>
      </c>
      <c r="AJ78" s="115"/>
      <c r="AK78" s="115"/>
      <c r="AL78" s="115"/>
    </row>
    <row r="79" spans="1:38" ht="15.75" customHeight="1" thickBot="1">
      <c r="A79" s="58">
        <v>73</v>
      </c>
      <c r="B79" s="177">
        <v>731</v>
      </c>
      <c r="C79" s="178" t="s">
        <v>1398</v>
      </c>
      <c r="D79" s="178" t="s">
        <v>1328</v>
      </c>
      <c r="E79" s="179">
        <v>33</v>
      </c>
      <c r="F79" s="186">
        <v>32</v>
      </c>
      <c r="G79" s="169">
        <v>40</v>
      </c>
      <c r="H79" s="169">
        <v>60</v>
      </c>
      <c r="I79" s="207"/>
      <c r="J79" s="195">
        <v>54</v>
      </c>
      <c r="K79" s="193"/>
      <c r="L79" s="197"/>
      <c r="M79" s="207"/>
      <c r="N79" s="197"/>
      <c r="O79" s="196">
        <v>77</v>
      </c>
      <c r="P79" s="206"/>
      <c r="Q79" s="206"/>
      <c r="R79" s="206"/>
      <c r="S79" s="26"/>
      <c r="T79" s="207"/>
      <c r="U79" s="189">
        <v>39</v>
      </c>
      <c r="V79" s="207"/>
      <c r="W79" s="26"/>
      <c r="X79" s="207"/>
      <c r="Y79" s="207"/>
      <c r="Z79" s="207"/>
      <c r="AA79" s="207"/>
      <c r="AB79" s="26">
        <f t="shared" si="10"/>
        <v>7</v>
      </c>
      <c r="AC79" s="27">
        <f t="shared" si="11"/>
        <v>585</v>
      </c>
      <c r="AD79" s="53">
        <f t="shared" si="12"/>
        <v>335</v>
      </c>
      <c r="AE79" s="28">
        <f t="shared" si="13"/>
        <v>57.26495726495726</v>
      </c>
      <c r="AF79" s="29" t="str">
        <f t="shared" si="15"/>
        <v>PASS</v>
      </c>
      <c r="AG79" s="29">
        <f t="shared" si="16"/>
        <v>0</v>
      </c>
      <c r="AH79" s="29" t="str">
        <f t="shared" si="14"/>
        <v>PASS</v>
      </c>
      <c r="AI79" s="100" t="str">
        <f t="shared" si="17"/>
        <v/>
      </c>
      <c r="AJ79" s="115"/>
      <c r="AK79" s="115"/>
      <c r="AL79" s="115"/>
    </row>
    <row r="80" spans="1:38" ht="15.75" customHeight="1" thickBot="1">
      <c r="A80" s="58">
        <v>74</v>
      </c>
      <c r="B80" s="174">
        <v>732</v>
      </c>
      <c r="C80" s="175" t="s">
        <v>1399</v>
      </c>
      <c r="D80" s="175" t="s">
        <v>1328</v>
      </c>
      <c r="E80" s="176">
        <v>47</v>
      </c>
      <c r="F80" s="186">
        <v>30</v>
      </c>
      <c r="G80" s="168">
        <v>18</v>
      </c>
      <c r="H80" s="168">
        <v>44</v>
      </c>
      <c r="I80" s="207"/>
      <c r="J80" s="197"/>
      <c r="K80" s="185"/>
      <c r="L80" s="195">
        <v>56</v>
      </c>
      <c r="M80" s="207"/>
      <c r="N80" s="195">
        <v>63</v>
      </c>
      <c r="O80" s="200"/>
      <c r="P80" s="206"/>
      <c r="Q80" s="206"/>
      <c r="R80" s="206"/>
      <c r="S80" s="26"/>
      <c r="T80" s="207"/>
      <c r="U80" s="207"/>
      <c r="V80" s="207"/>
      <c r="W80" s="26"/>
      <c r="X80" s="207"/>
      <c r="Y80" s="189">
        <v>20</v>
      </c>
      <c r="Z80" s="207"/>
      <c r="AA80" s="207"/>
      <c r="AB80" s="26">
        <f t="shared" si="10"/>
        <v>7</v>
      </c>
      <c r="AC80" s="27">
        <f t="shared" si="11"/>
        <v>585</v>
      </c>
      <c r="AD80" s="53" t="str">
        <f t="shared" si="12"/>
        <v>-</v>
      </c>
      <c r="AE80" s="28" t="str">
        <f t="shared" si="13"/>
        <v>-</v>
      </c>
      <c r="AF80" s="29" t="str">
        <f t="shared" si="15"/>
        <v>FAIL</v>
      </c>
      <c r="AG80" s="29">
        <f t="shared" si="16"/>
        <v>200</v>
      </c>
      <c r="AH80" s="29" t="str">
        <f t="shared" si="14"/>
        <v>FAIL: 2, ABSENT: 0</v>
      </c>
      <c r="AI80" s="100" t="str">
        <f t="shared" si="17"/>
        <v xml:space="preserve">English, Statistics, </v>
      </c>
      <c r="AJ80" s="115"/>
      <c r="AK80" s="115"/>
      <c r="AL80" s="115"/>
    </row>
    <row r="81" spans="1:38" ht="15.75" customHeight="1" thickBot="1">
      <c r="A81" s="58">
        <v>75</v>
      </c>
      <c r="B81" s="177">
        <v>733</v>
      </c>
      <c r="C81" s="178" t="s">
        <v>1400</v>
      </c>
      <c r="D81" s="178" t="s">
        <v>1328</v>
      </c>
      <c r="E81" s="179">
        <v>41</v>
      </c>
      <c r="F81" s="186">
        <v>21</v>
      </c>
      <c r="G81" s="169">
        <v>26</v>
      </c>
      <c r="H81" s="169">
        <v>54</v>
      </c>
      <c r="I81" s="207"/>
      <c r="J81" s="200"/>
      <c r="K81" s="193"/>
      <c r="L81" s="197"/>
      <c r="M81" s="207"/>
      <c r="N81" s="196">
        <v>77</v>
      </c>
      <c r="O81" s="197"/>
      <c r="P81" s="206"/>
      <c r="Q81" s="158">
        <v>76</v>
      </c>
      <c r="R81" s="206"/>
      <c r="S81" s="26"/>
      <c r="T81" s="189">
        <v>53</v>
      </c>
      <c r="U81" s="207"/>
      <c r="V81" s="207"/>
      <c r="W81" s="26"/>
      <c r="X81" s="207"/>
      <c r="Y81" s="207"/>
      <c r="Z81" s="207"/>
      <c r="AA81" s="207"/>
      <c r="AB81" s="26">
        <f t="shared" si="10"/>
        <v>7</v>
      </c>
      <c r="AC81" s="27">
        <f t="shared" si="11"/>
        <v>585</v>
      </c>
      <c r="AD81" s="53">
        <f t="shared" si="12"/>
        <v>348</v>
      </c>
      <c r="AE81" s="28">
        <f t="shared" si="13"/>
        <v>59.487179487179489</v>
      </c>
      <c r="AF81" s="29" t="str">
        <f t="shared" si="15"/>
        <v>PASS</v>
      </c>
      <c r="AG81" s="29">
        <f t="shared" si="16"/>
        <v>100</v>
      </c>
      <c r="AH81" s="29" t="str">
        <f t="shared" si="14"/>
        <v>FAIL: 1, ABSENT: 0</v>
      </c>
      <c r="AI81" s="100" t="str">
        <f t="shared" si="17"/>
        <v xml:space="preserve">English, </v>
      </c>
      <c r="AJ81" s="115"/>
      <c r="AK81" s="115"/>
      <c r="AL81" s="115"/>
    </row>
    <row r="82" spans="1:38" ht="15.75" customHeight="1" thickBot="1">
      <c r="A82" s="58">
        <v>76</v>
      </c>
      <c r="B82" s="174">
        <v>734</v>
      </c>
      <c r="C82" s="175" t="s">
        <v>1401</v>
      </c>
      <c r="D82" s="175" t="s">
        <v>1328</v>
      </c>
      <c r="E82" s="176">
        <v>35</v>
      </c>
      <c r="F82" s="186">
        <v>39</v>
      </c>
      <c r="G82" s="168">
        <v>44</v>
      </c>
      <c r="H82" s="168">
        <v>70</v>
      </c>
      <c r="I82" s="207"/>
      <c r="J82" s="197"/>
      <c r="K82" s="185"/>
      <c r="L82" s="200"/>
      <c r="M82" s="189">
        <v>82</v>
      </c>
      <c r="N82" s="195">
        <v>63</v>
      </c>
      <c r="O82" s="200"/>
      <c r="P82" s="206"/>
      <c r="Q82" s="206"/>
      <c r="R82" s="206"/>
      <c r="S82" s="26"/>
      <c r="T82" s="189">
        <v>50</v>
      </c>
      <c r="U82" s="207"/>
      <c r="V82" s="207"/>
      <c r="W82" s="26"/>
      <c r="X82" s="207"/>
      <c r="Y82" s="207"/>
      <c r="Z82" s="207"/>
      <c r="AA82" s="207"/>
      <c r="AB82" s="26">
        <f t="shared" si="10"/>
        <v>7</v>
      </c>
      <c r="AC82" s="27">
        <f t="shared" si="11"/>
        <v>585</v>
      </c>
      <c r="AD82" s="53">
        <f t="shared" si="12"/>
        <v>383</v>
      </c>
      <c r="AE82" s="28">
        <f t="shared" si="13"/>
        <v>65.470085470085465</v>
      </c>
      <c r="AF82" s="29" t="str">
        <f t="shared" si="15"/>
        <v>PASS</v>
      </c>
      <c r="AG82" s="29">
        <f t="shared" si="16"/>
        <v>0</v>
      </c>
      <c r="AH82" s="29" t="str">
        <f t="shared" si="14"/>
        <v>PASS</v>
      </c>
      <c r="AI82" s="100" t="str">
        <f t="shared" si="17"/>
        <v/>
      </c>
      <c r="AJ82" s="115"/>
      <c r="AK82" s="115"/>
      <c r="AL82" s="115"/>
    </row>
    <row r="83" spans="1:38" ht="15.75" customHeight="1" thickBot="1">
      <c r="A83" s="58">
        <v>77</v>
      </c>
      <c r="B83" s="177">
        <v>735</v>
      </c>
      <c r="C83" s="178" t="s">
        <v>1402</v>
      </c>
      <c r="D83" s="178" t="s">
        <v>1328</v>
      </c>
      <c r="E83" s="179">
        <v>41</v>
      </c>
      <c r="F83" s="186">
        <v>37</v>
      </c>
      <c r="G83" s="169">
        <v>37</v>
      </c>
      <c r="H83" s="169">
        <v>74</v>
      </c>
      <c r="I83" s="207"/>
      <c r="J83" s="200"/>
      <c r="K83" s="193"/>
      <c r="L83" s="197"/>
      <c r="M83" s="189">
        <v>72</v>
      </c>
      <c r="N83" s="196">
        <v>72</v>
      </c>
      <c r="O83" s="197"/>
      <c r="P83" s="206"/>
      <c r="Q83" s="206"/>
      <c r="R83" s="206"/>
      <c r="S83" s="26"/>
      <c r="T83" s="189">
        <v>60</v>
      </c>
      <c r="U83" s="207"/>
      <c r="V83" s="207"/>
      <c r="W83" s="26"/>
      <c r="X83" s="207"/>
      <c r="Y83" s="207"/>
      <c r="Z83" s="207"/>
      <c r="AA83" s="207"/>
      <c r="AB83" s="26">
        <f t="shared" si="10"/>
        <v>7</v>
      </c>
      <c r="AC83" s="27">
        <f t="shared" si="11"/>
        <v>585</v>
      </c>
      <c r="AD83" s="53">
        <f t="shared" si="12"/>
        <v>393</v>
      </c>
      <c r="AE83" s="28">
        <f t="shared" si="13"/>
        <v>67.179487179487168</v>
      </c>
      <c r="AF83" s="29" t="str">
        <f t="shared" si="15"/>
        <v>PASS</v>
      </c>
      <c r="AG83" s="29">
        <f t="shared" si="16"/>
        <v>0</v>
      </c>
      <c r="AH83" s="29" t="str">
        <f t="shared" si="14"/>
        <v>PASS</v>
      </c>
      <c r="AI83" s="100" t="str">
        <f t="shared" si="17"/>
        <v/>
      </c>
      <c r="AJ83" s="115"/>
      <c r="AK83" s="115"/>
      <c r="AL83" s="115"/>
    </row>
    <row r="84" spans="1:38" ht="15.75" customHeight="1" thickBot="1">
      <c r="A84" s="58">
        <v>78</v>
      </c>
      <c r="B84" s="174">
        <v>736</v>
      </c>
      <c r="C84" s="175" t="s">
        <v>1403</v>
      </c>
      <c r="D84" s="175" t="s">
        <v>1328</v>
      </c>
      <c r="E84" s="176">
        <v>46</v>
      </c>
      <c r="F84" s="186">
        <v>30</v>
      </c>
      <c r="G84" s="168">
        <v>31</v>
      </c>
      <c r="H84" s="168">
        <v>40</v>
      </c>
      <c r="I84" s="207"/>
      <c r="J84" s="197"/>
      <c r="K84" s="168">
        <v>40</v>
      </c>
      <c r="L84" s="195">
        <v>39</v>
      </c>
      <c r="M84" s="207"/>
      <c r="N84" s="200"/>
      <c r="O84" s="200"/>
      <c r="P84" s="206"/>
      <c r="Q84" s="206"/>
      <c r="R84" s="206"/>
      <c r="S84" s="26"/>
      <c r="T84" s="207"/>
      <c r="U84" s="207"/>
      <c r="V84" s="207"/>
      <c r="W84" s="26"/>
      <c r="X84" s="207"/>
      <c r="Y84" s="189">
        <v>18</v>
      </c>
      <c r="Z84" s="207"/>
      <c r="AA84" s="207"/>
      <c r="AB84" s="26">
        <f t="shared" si="10"/>
        <v>7</v>
      </c>
      <c r="AC84" s="27">
        <f t="shared" si="11"/>
        <v>585</v>
      </c>
      <c r="AD84" s="53" t="str">
        <f t="shared" si="12"/>
        <v>-</v>
      </c>
      <c r="AE84" s="28" t="str">
        <f t="shared" si="13"/>
        <v>-</v>
      </c>
      <c r="AF84" s="29" t="str">
        <f t="shared" si="15"/>
        <v>FAIL</v>
      </c>
      <c r="AG84" s="29">
        <f t="shared" si="16"/>
        <v>200</v>
      </c>
      <c r="AH84" s="29" t="str">
        <f t="shared" si="14"/>
        <v>FAIL: 2, ABSENT: 0</v>
      </c>
      <c r="AI84" s="100" t="str">
        <f t="shared" si="17"/>
        <v xml:space="preserve">English, Statistics, </v>
      </c>
      <c r="AJ84" s="115"/>
      <c r="AK84" s="115"/>
      <c r="AL84" s="115"/>
    </row>
    <row r="85" spans="1:38" ht="15.75" customHeight="1" thickBot="1">
      <c r="A85" s="58">
        <v>79</v>
      </c>
      <c r="B85" s="177">
        <v>737</v>
      </c>
      <c r="C85" s="178" t="s">
        <v>1404</v>
      </c>
      <c r="D85" s="178" t="s">
        <v>1328</v>
      </c>
      <c r="E85" s="179">
        <v>44</v>
      </c>
      <c r="F85" s="186">
        <v>30</v>
      </c>
      <c r="G85" s="169">
        <v>24</v>
      </c>
      <c r="H85" s="169">
        <v>44</v>
      </c>
      <c r="I85" s="207"/>
      <c r="J85" s="200"/>
      <c r="K85" s="169">
        <v>40</v>
      </c>
      <c r="L85" s="197"/>
      <c r="M85" s="207"/>
      <c r="N85" s="197"/>
      <c r="O85" s="197"/>
      <c r="P85" s="206"/>
      <c r="Q85" s="206"/>
      <c r="R85" s="206"/>
      <c r="S85" s="26"/>
      <c r="T85" s="189">
        <v>45</v>
      </c>
      <c r="U85" s="207"/>
      <c r="V85" s="207"/>
      <c r="W85" s="26"/>
      <c r="X85" s="207"/>
      <c r="Y85" s="207"/>
      <c r="Z85" s="207"/>
      <c r="AA85" s="189">
        <v>62</v>
      </c>
      <c r="AB85" s="26">
        <f t="shared" si="10"/>
        <v>7</v>
      </c>
      <c r="AC85" s="27">
        <f t="shared" si="11"/>
        <v>585</v>
      </c>
      <c r="AD85" s="53">
        <f t="shared" si="12"/>
        <v>289</v>
      </c>
      <c r="AE85" s="28">
        <f t="shared" si="13"/>
        <v>49.401709401709404</v>
      </c>
      <c r="AF85" s="29" t="str">
        <f t="shared" si="15"/>
        <v>PASS</v>
      </c>
      <c r="AG85" s="29">
        <f t="shared" si="16"/>
        <v>100</v>
      </c>
      <c r="AH85" s="29" t="str">
        <f t="shared" si="14"/>
        <v>FAIL: 1, ABSENT: 0</v>
      </c>
      <c r="AI85" s="100" t="str">
        <f t="shared" si="17"/>
        <v xml:space="preserve">English, </v>
      </c>
      <c r="AJ85" s="115"/>
      <c r="AK85" s="115"/>
      <c r="AL85" s="115"/>
    </row>
    <row r="86" spans="1:38" ht="15.75" customHeight="1" thickBot="1">
      <c r="A86" s="58">
        <v>80</v>
      </c>
      <c r="B86" s="174">
        <v>738</v>
      </c>
      <c r="C86" s="175" t="s">
        <v>620</v>
      </c>
      <c r="D86" s="175" t="s">
        <v>1328</v>
      </c>
      <c r="E86" s="176">
        <v>38</v>
      </c>
      <c r="F86" s="186">
        <v>45</v>
      </c>
      <c r="G86" s="168">
        <v>44</v>
      </c>
      <c r="H86" s="168" t="s">
        <v>865</v>
      </c>
      <c r="I86" s="207"/>
      <c r="J86" s="197"/>
      <c r="K86" s="185"/>
      <c r="L86" s="195" t="s">
        <v>865</v>
      </c>
      <c r="M86" s="207"/>
      <c r="N86" s="200"/>
      <c r="O86" s="200"/>
      <c r="P86" s="206"/>
      <c r="Q86" s="206"/>
      <c r="R86" s="158">
        <v>66</v>
      </c>
      <c r="S86" s="26"/>
      <c r="T86" s="207"/>
      <c r="U86" s="207"/>
      <c r="V86" s="207"/>
      <c r="W86" s="26"/>
      <c r="X86" s="189" t="s">
        <v>865</v>
      </c>
      <c r="Y86" s="207"/>
      <c r="Z86" s="207"/>
      <c r="AA86" s="207"/>
      <c r="AB86" s="26">
        <f t="shared" si="10"/>
        <v>7</v>
      </c>
      <c r="AC86" s="27">
        <f t="shared" si="11"/>
        <v>585</v>
      </c>
      <c r="AD86" s="53" t="str">
        <f t="shared" si="12"/>
        <v>-</v>
      </c>
      <c r="AE86" s="28" t="str">
        <f t="shared" si="13"/>
        <v>-</v>
      </c>
      <c r="AF86" s="29" t="str">
        <f t="shared" si="15"/>
        <v>FAIL</v>
      </c>
      <c r="AG86" s="29">
        <f t="shared" si="16"/>
        <v>300</v>
      </c>
      <c r="AH86" s="29" t="str">
        <f t="shared" si="14"/>
        <v>FAIL: 0, ABSENT: 3</v>
      </c>
      <c r="AI86" s="100" t="str">
        <f t="shared" si="17"/>
        <v xml:space="preserve">Urdu, Education, Psychology, </v>
      </c>
      <c r="AJ86" s="115"/>
      <c r="AK86" s="115"/>
      <c r="AL86" s="115"/>
    </row>
    <row r="87" spans="1:38" ht="15.75" customHeight="1" thickBot="1">
      <c r="A87" s="58">
        <v>81</v>
      </c>
      <c r="B87" s="177">
        <v>739</v>
      </c>
      <c r="C87" s="178" t="s">
        <v>1405</v>
      </c>
      <c r="D87" s="178" t="s">
        <v>1328</v>
      </c>
      <c r="E87" s="179">
        <v>48</v>
      </c>
      <c r="F87" s="186">
        <v>30</v>
      </c>
      <c r="G87" s="169">
        <v>71</v>
      </c>
      <c r="H87" s="169">
        <v>40</v>
      </c>
      <c r="I87" s="207"/>
      <c r="J87" s="200"/>
      <c r="K87" s="193"/>
      <c r="L87" s="196">
        <v>78</v>
      </c>
      <c r="M87" s="207"/>
      <c r="N87" s="197"/>
      <c r="O87" s="197"/>
      <c r="P87" s="206"/>
      <c r="Q87" s="206"/>
      <c r="R87" s="158" t="s">
        <v>865</v>
      </c>
      <c r="S87" s="26"/>
      <c r="T87" s="207"/>
      <c r="U87" s="207"/>
      <c r="V87" s="207"/>
      <c r="W87" s="26"/>
      <c r="X87" s="189">
        <v>54</v>
      </c>
      <c r="Y87" s="207"/>
      <c r="Z87" s="207"/>
      <c r="AA87" s="207"/>
      <c r="AB87" s="26">
        <f t="shared" si="10"/>
        <v>7</v>
      </c>
      <c r="AC87" s="27">
        <f t="shared" si="11"/>
        <v>585</v>
      </c>
      <c r="AD87" s="53">
        <f t="shared" si="12"/>
        <v>321</v>
      </c>
      <c r="AE87" s="28">
        <f t="shared" si="13"/>
        <v>54.871794871794876</v>
      </c>
      <c r="AF87" s="29" t="str">
        <f t="shared" si="15"/>
        <v>PASS</v>
      </c>
      <c r="AG87" s="29">
        <f t="shared" si="16"/>
        <v>100</v>
      </c>
      <c r="AH87" s="29" t="str">
        <f t="shared" si="14"/>
        <v>FAIL: 0, ABSENT: 1</v>
      </c>
      <c r="AI87" s="100" t="str">
        <f t="shared" si="17"/>
        <v xml:space="preserve">Sociology, </v>
      </c>
      <c r="AJ87" s="115"/>
      <c r="AK87" s="115"/>
      <c r="AL87" s="115"/>
    </row>
    <row r="88" spans="1:38" ht="15.75" customHeight="1" thickBot="1">
      <c r="A88" s="58">
        <v>82</v>
      </c>
      <c r="B88" s="174">
        <v>740</v>
      </c>
      <c r="C88" s="175" t="s">
        <v>1406</v>
      </c>
      <c r="D88" s="175" t="s">
        <v>1328</v>
      </c>
      <c r="E88" s="176">
        <v>46</v>
      </c>
      <c r="F88" s="186" t="s">
        <v>865</v>
      </c>
      <c r="G88" s="168">
        <v>42</v>
      </c>
      <c r="H88" s="168">
        <v>65</v>
      </c>
      <c r="I88" s="207"/>
      <c r="J88" s="196">
        <v>70</v>
      </c>
      <c r="K88" s="185"/>
      <c r="L88" s="200"/>
      <c r="M88" s="207"/>
      <c r="N88" s="200"/>
      <c r="O88" s="200"/>
      <c r="P88" s="206"/>
      <c r="Q88" s="206"/>
      <c r="R88" s="158" t="s">
        <v>865</v>
      </c>
      <c r="S88" s="26"/>
      <c r="T88" s="207"/>
      <c r="U88" s="189">
        <v>36</v>
      </c>
      <c r="V88" s="207"/>
      <c r="W88" s="26"/>
      <c r="X88" s="207"/>
      <c r="Y88" s="207"/>
      <c r="Z88" s="207"/>
      <c r="AA88" s="207"/>
      <c r="AB88" s="26">
        <f t="shared" si="10"/>
        <v>7</v>
      </c>
      <c r="AC88" s="27">
        <f t="shared" si="11"/>
        <v>585</v>
      </c>
      <c r="AD88" s="53" t="str">
        <f t="shared" si="12"/>
        <v>-</v>
      </c>
      <c r="AE88" s="28" t="str">
        <f t="shared" si="13"/>
        <v>-</v>
      </c>
      <c r="AF88" s="29" t="str">
        <f t="shared" si="15"/>
        <v>FAIL</v>
      </c>
      <c r="AG88" s="29">
        <f t="shared" si="16"/>
        <v>200</v>
      </c>
      <c r="AH88" s="29" t="str">
        <f t="shared" si="14"/>
        <v>FAIL: 0, ABSENT: 2</v>
      </c>
      <c r="AI88" s="100" t="str">
        <f t="shared" si="17"/>
        <v xml:space="preserve">Pak studies, Sociology, </v>
      </c>
      <c r="AJ88" s="115"/>
      <c r="AK88" s="115"/>
      <c r="AL88" s="115"/>
    </row>
    <row r="89" spans="1:38" ht="15.75" customHeight="1" thickBot="1">
      <c r="A89" s="58">
        <v>83</v>
      </c>
      <c r="B89" s="177">
        <v>741</v>
      </c>
      <c r="C89" s="178" t="s">
        <v>1407</v>
      </c>
      <c r="D89" s="178" t="s">
        <v>1328</v>
      </c>
      <c r="E89" s="179">
        <v>46</v>
      </c>
      <c r="F89" s="186">
        <v>32</v>
      </c>
      <c r="G89" s="169">
        <v>40</v>
      </c>
      <c r="H89" s="169">
        <v>56</v>
      </c>
      <c r="I89" s="207"/>
      <c r="J89" s="200"/>
      <c r="K89" s="193"/>
      <c r="L89" s="196">
        <v>68</v>
      </c>
      <c r="M89" s="207"/>
      <c r="N89" s="197"/>
      <c r="O89" s="197"/>
      <c r="P89" s="206"/>
      <c r="Q89" s="206"/>
      <c r="R89" s="158">
        <v>59</v>
      </c>
      <c r="S89" s="26"/>
      <c r="T89" s="207"/>
      <c r="U89" s="207"/>
      <c r="V89" s="207"/>
      <c r="W89" s="26"/>
      <c r="X89" s="189">
        <v>50</v>
      </c>
      <c r="Y89" s="207"/>
      <c r="Z89" s="207"/>
      <c r="AA89" s="207"/>
      <c r="AB89" s="26">
        <f t="shared" si="10"/>
        <v>7</v>
      </c>
      <c r="AC89" s="27">
        <f t="shared" si="11"/>
        <v>585</v>
      </c>
      <c r="AD89" s="53">
        <f t="shared" si="12"/>
        <v>351</v>
      </c>
      <c r="AE89" s="28">
        <f t="shared" si="13"/>
        <v>60</v>
      </c>
      <c r="AF89" s="29" t="str">
        <f t="shared" si="15"/>
        <v>PASS</v>
      </c>
      <c r="AG89" s="29">
        <f t="shared" si="16"/>
        <v>0</v>
      </c>
      <c r="AH89" s="29" t="str">
        <f t="shared" si="14"/>
        <v>PASS</v>
      </c>
      <c r="AI89" s="100" t="str">
        <f t="shared" si="17"/>
        <v/>
      </c>
      <c r="AJ89" s="115"/>
      <c r="AK89" s="115"/>
      <c r="AL89" s="115"/>
    </row>
    <row r="90" spans="1:38" ht="15.75" customHeight="1" thickBot="1">
      <c r="A90" s="58">
        <v>84</v>
      </c>
      <c r="B90" s="174">
        <v>742</v>
      </c>
      <c r="C90" s="175" t="s">
        <v>1408</v>
      </c>
      <c r="D90" s="175" t="s">
        <v>1328</v>
      </c>
      <c r="E90" s="176">
        <v>46</v>
      </c>
      <c r="F90" s="186">
        <v>35</v>
      </c>
      <c r="G90" s="168" t="s">
        <v>865</v>
      </c>
      <c r="H90" s="168">
        <v>67</v>
      </c>
      <c r="I90" s="189">
        <v>68</v>
      </c>
      <c r="J90" s="197"/>
      <c r="K90" s="185"/>
      <c r="L90" s="200"/>
      <c r="M90" s="207"/>
      <c r="N90" s="200"/>
      <c r="O90" s="200"/>
      <c r="P90" s="206"/>
      <c r="Q90" s="206"/>
      <c r="R90" s="206"/>
      <c r="S90" s="26"/>
      <c r="T90" s="207"/>
      <c r="U90" s="207"/>
      <c r="V90" s="207"/>
      <c r="W90" s="26"/>
      <c r="X90" s="189">
        <v>19</v>
      </c>
      <c r="Y90" s="207"/>
      <c r="Z90" s="207"/>
      <c r="AA90" s="189">
        <v>37</v>
      </c>
      <c r="AB90" s="26">
        <f t="shared" si="10"/>
        <v>7</v>
      </c>
      <c r="AC90" s="27">
        <f t="shared" si="11"/>
        <v>585</v>
      </c>
      <c r="AD90" s="53" t="str">
        <f t="shared" si="12"/>
        <v>-</v>
      </c>
      <c r="AE90" s="28" t="str">
        <f t="shared" si="13"/>
        <v>-</v>
      </c>
      <c r="AF90" s="29" t="str">
        <f t="shared" si="15"/>
        <v>FAIL</v>
      </c>
      <c r="AG90" s="29">
        <f t="shared" si="16"/>
        <v>200</v>
      </c>
      <c r="AH90" s="29" t="str">
        <f t="shared" si="14"/>
        <v>FAIL: 1, ABSENT: 1</v>
      </c>
      <c r="AI90" s="100" t="str">
        <f t="shared" si="17"/>
        <v xml:space="preserve">English, Psychology, </v>
      </c>
      <c r="AJ90" s="115"/>
      <c r="AK90" s="115"/>
      <c r="AL90" s="115"/>
    </row>
    <row r="91" spans="1:38" ht="15.75" customHeight="1" thickBot="1">
      <c r="A91" s="58">
        <v>85</v>
      </c>
      <c r="B91" s="177">
        <v>743</v>
      </c>
      <c r="C91" s="178" t="s">
        <v>1409</v>
      </c>
      <c r="D91" s="178" t="s">
        <v>1328</v>
      </c>
      <c r="E91" s="179">
        <v>42</v>
      </c>
      <c r="F91" s="186">
        <v>28</v>
      </c>
      <c r="G91" s="169">
        <v>33</v>
      </c>
      <c r="H91" s="169">
        <v>64</v>
      </c>
      <c r="I91" s="207"/>
      <c r="J91" s="200"/>
      <c r="K91" s="193"/>
      <c r="L91" s="197"/>
      <c r="M91" s="207"/>
      <c r="N91" s="197"/>
      <c r="O91" s="197"/>
      <c r="P91" s="206"/>
      <c r="Q91" s="206"/>
      <c r="R91" s="206"/>
      <c r="S91" s="26"/>
      <c r="T91" s="189">
        <v>58</v>
      </c>
      <c r="U91" s="207"/>
      <c r="V91" s="189">
        <v>63</v>
      </c>
      <c r="W91" s="26"/>
      <c r="X91" s="189">
        <v>42</v>
      </c>
      <c r="Y91" s="207"/>
      <c r="Z91" s="207"/>
      <c r="AA91" s="207"/>
      <c r="AB91" s="26">
        <f t="shared" si="10"/>
        <v>7</v>
      </c>
      <c r="AC91" s="27">
        <f t="shared" si="11"/>
        <v>555</v>
      </c>
      <c r="AD91" s="53">
        <f t="shared" si="12"/>
        <v>330</v>
      </c>
      <c r="AE91" s="28">
        <f t="shared" si="13"/>
        <v>59.45945945945946</v>
      </c>
      <c r="AF91" s="29" t="str">
        <f t="shared" si="15"/>
        <v>PASS</v>
      </c>
      <c r="AG91" s="29">
        <f t="shared" si="16"/>
        <v>0</v>
      </c>
      <c r="AH91" s="29" t="str">
        <f t="shared" si="14"/>
        <v>PASS</v>
      </c>
      <c r="AI91" s="100" t="str">
        <f t="shared" si="17"/>
        <v/>
      </c>
      <c r="AJ91" s="115"/>
      <c r="AK91" s="115"/>
      <c r="AL91" s="115"/>
    </row>
    <row r="92" spans="1:38" ht="15.75" customHeight="1" thickBot="1">
      <c r="A92" s="58">
        <v>86</v>
      </c>
      <c r="B92" s="174">
        <v>744</v>
      </c>
      <c r="C92" s="175" t="s">
        <v>1410</v>
      </c>
      <c r="D92" s="175" t="s">
        <v>1328</v>
      </c>
      <c r="E92" s="176">
        <v>39</v>
      </c>
      <c r="F92" s="186">
        <v>31</v>
      </c>
      <c r="G92" s="168">
        <v>31</v>
      </c>
      <c r="H92" s="168">
        <v>52</v>
      </c>
      <c r="I92" s="189">
        <v>40</v>
      </c>
      <c r="J92" s="197"/>
      <c r="K92" s="168">
        <v>40</v>
      </c>
      <c r="L92" s="200"/>
      <c r="M92" s="207"/>
      <c r="N92" s="200"/>
      <c r="O92" s="200"/>
      <c r="P92" s="206"/>
      <c r="Q92" s="206"/>
      <c r="R92" s="206"/>
      <c r="S92" s="26"/>
      <c r="T92" s="207"/>
      <c r="U92" s="207"/>
      <c r="V92" s="207"/>
      <c r="W92" s="26"/>
      <c r="X92" s="207"/>
      <c r="Y92" s="207"/>
      <c r="Z92" s="207"/>
      <c r="AA92" s="189">
        <v>45</v>
      </c>
      <c r="AB92" s="26">
        <f t="shared" si="10"/>
        <v>7</v>
      </c>
      <c r="AC92" s="27">
        <f t="shared" si="11"/>
        <v>600</v>
      </c>
      <c r="AD92" s="53">
        <f t="shared" si="12"/>
        <v>278</v>
      </c>
      <c r="AE92" s="28">
        <f t="shared" si="13"/>
        <v>46.333333333333329</v>
      </c>
      <c r="AF92" s="29" t="str">
        <f t="shared" si="15"/>
        <v>PASS</v>
      </c>
      <c r="AG92" s="29">
        <f t="shared" si="16"/>
        <v>100</v>
      </c>
      <c r="AH92" s="29" t="str">
        <f t="shared" si="14"/>
        <v>FAIL: 1, ABSENT: 0</v>
      </c>
      <c r="AI92" s="100" t="str">
        <f t="shared" si="17"/>
        <v xml:space="preserve">English, </v>
      </c>
      <c r="AJ92" s="115"/>
      <c r="AK92" s="115"/>
      <c r="AL92" s="115"/>
    </row>
    <row r="93" spans="1:38" ht="15.75" customHeight="1" thickBot="1">
      <c r="A93" s="58">
        <v>87</v>
      </c>
      <c r="B93" s="177">
        <v>745</v>
      </c>
      <c r="C93" s="178" t="s">
        <v>1411</v>
      </c>
      <c r="D93" s="178" t="s">
        <v>1328</v>
      </c>
      <c r="E93" s="179">
        <v>40</v>
      </c>
      <c r="F93" s="186">
        <v>20</v>
      </c>
      <c r="G93" s="169">
        <v>27</v>
      </c>
      <c r="H93" s="169">
        <v>48</v>
      </c>
      <c r="I93" s="207"/>
      <c r="J93" s="195">
        <v>68</v>
      </c>
      <c r="K93" s="193"/>
      <c r="L93" s="196">
        <v>56</v>
      </c>
      <c r="M93" s="207"/>
      <c r="N93" s="197"/>
      <c r="O93" s="196">
        <v>68</v>
      </c>
      <c r="P93" s="206"/>
      <c r="Q93" s="206"/>
      <c r="R93" s="206"/>
      <c r="S93" s="26"/>
      <c r="T93" s="207"/>
      <c r="U93" s="207"/>
      <c r="V93" s="207"/>
      <c r="W93" s="26"/>
      <c r="X93" s="207"/>
      <c r="Y93" s="207"/>
      <c r="Z93" s="207"/>
      <c r="AA93" s="207"/>
      <c r="AB93" s="26">
        <f t="shared" si="10"/>
        <v>7</v>
      </c>
      <c r="AC93" s="27">
        <f t="shared" si="11"/>
        <v>600</v>
      </c>
      <c r="AD93" s="53">
        <f t="shared" si="12"/>
        <v>327</v>
      </c>
      <c r="AE93" s="28">
        <f t="shared" si="13"/>
        <v>54.500000000000007</v>
      </c>
      <c r="AF93" s="29" t="str">
        <f t="shared" si="15"/>
        <v>PASS</v>
      </c>
      <c r="AG93" s="29">
        <f t="shared" si="16"/>
        <v>100</v>
      </c>
      <c r="AH93" s="29" t="str">
        <f t="shared" si="14"/>
        <v>FAIL: 1, ABSENT: 0</v>
      </c>
      <c r="AI93" s="100" t="str">
        <f t="shared" si="17"/>
        <v xml:space="preserve">English, </v>
      </c>
      <c r="AJ93" s="115"/>
      <c r="AK93" s="115"/>
      <c r="AL93" s="115"/>
    </row>
    <row r="94" spans="1:38" ht="15.75" customHeight="1" thickBot="1">
      <c r="A94" s="58">
        <v>88</v>
      </c>
      <c r="B94" s="174">
        <v>746</v>
      </c>
      <c r="C94" s="175" t="s">
        <v>1412</v>
      </c>
      <c r="D94" s="175" t="s">
        <v>1328</v>
      </c>
      <c r="E94" s="176">
        <v>42</v>
      </c>
      <c r="F94" s="186">
        <v>23</v>
      </c>
      <c r="G94" s="168">
        <v>24</v>
      </c>
      <c r="H94" s="168">
        <v>58</v>
      </c>
      <c r="I94" s="203"/>
      <c r="J94" s="197"/>
      <c r="K94" s="185"/>
      <c r="L94" s="200"/>
      <c r="M94" s="199">
        <v>68</v>
      </c>
      <c r="N94" s="195">
        <v>60</v>
      </c>
      <c r="O94" s="200"/>
      <c r="P94" s="183"/>
      <c r="Q94" s="183"/>
      <c r="R94" s="183"/>
      <c r="S94" s="26"/>
      <c r="T94" s="199">
        <v>28</v>
      </c>
      <c r="U94" s="203"/>
      <c r="V94" s="203"/>
      <c r="W94" s="26"/>
      <c r="X94" s="203"/>
      <c r="Y94" s="203"/>
      <c r="Z94" s="203"/>
      <c r="AA94" s="203"/>
      <c r="AB94" s="26">
        <f t="shared" si="10"/>
        <v>7</v>
      </c>
      <c r="AC94" s="27">
        <f t="shared" si="11"/>
        <v>585</v>
      </c>
      <c r="AD94" s="53" t="str">
        <f t="shared" si="12"/>
        <v>-</v>
      </c>
      <c r="AE94" s="28" t="str">
        <f t="shared" si="13"/>
        <v>-</v>
      </c>
      <c r="AF94" s="29" t="str">
        <f t="shared" si="15"/>
        <v>FAIL</v>
      </c>
      <c r="AG94" s="29">
        <f t="shared" si="16"/>
        <v>200</v>
      </c>
      <c r="AH94" s="29" t="str">
        <f t="shared" si="14"/>
        <v>FAIL: 2, ABSENT: 0</v>
      </c>
      <c r="AI94" s="100" t="str">
        <f t="shared" si="17"/>
        <v xml:space="preserve">English, Home economics, </v>
      </c>
      <c r="AJ94" s="115"/>
      <c r="AK94" s="115"/>
      <c r="AL94" s="115"/>
    </row>
    <row r="95" spans="1:38" ht="15.75" customHeight="1" thickBot="1">
      <c r="A95" s="58">
        <v>89</v>
      </c>
      <c r="B95" s="177">
        <v>747</v>
      </c>
      <c r="C95" s="178" t="s">
        <v>1413</v>
      </c>
      <c r="D95" s="178" t="s">
        <v>1328</v>
      </c>
      <c r="E95" s="179" t="s">
        <v>865</v>
      </c>
      <c r="F95" s="186" t="s">
        <v>865</v>
      </c>
      <c r="G95" s="169">
        <v>16</v>
      </c>
      <c r="H95" s="169">
        <v>33</v>
      </c>
      <c r="I95" s="207"/>
      <c r="J95" s="200"/>
      <c r="K95" s="193"/>
      <c r="L95" s="196" t="s">
        <v>865</v>
      </c>
      <c r="M95" s="207"/>
      <c r="N95" s="197"/>
      <c r="O95" s="197"/>
      <c r="P95" s="206"/>
      <c r="Q95" s="206"/>
      <c r="R95" s="158" t="s">
        <v>865</v>
      </c>
      <c r="S95" s="26"/>
      <c r="T95" s="207"/>
      <c r="U95" s="207"/>
      <c r="V95" s="207"/>
      <c r="W95" s="26"/>
      <c r="X95" s="189">
        <v>14</v>
      </c>
      <c r="Y95" s="207"/>
      <c r="Z95" s="207"/>
      <c r="AA95" s="207"/>
      <c r="AB95" s="26">
        <f t="shared" si="10"/>
        <v>7</v>
      </c>
      <c r="AC95" s="27">
        <f t="shared" si="11"/>
        <v>585</v>
      </c>
      <c r="AD95" s="53" t="str">
        <f t="shared" si="12"/>
        <v>-</v>
      </c>
      <c r="AE95" s="28" t="str">
        <f t="shared" si="13"/>
        <v>-</v>
      </c>
      <c r="AF95" s="29" t="str">
        <f t="shared" si="15"/>
        <v>FAIL</v>
      </c>
      <c r="AG95" s="29">
        <f t="shared" si="16"/>
        <v>600</v>
      </c>
      <c r="AH95" s="29" t="str">
        <f t="shared" si="14"/>
        <v>FAIL: 2, ABSENT: 4</v>
      </c>
      <c r="AI95" s="100" t="str">
        <f t="shared" si="17"/>
        <v xml:space="preserve">Tarjuma, Pak studies, English, Education, Sociology, Psychology, </v>
      </c>
      <c r="AJ95" s="115"/>
      <c r="AK95" s="115"/>
      <c r="AL95" s="115"/>
    </row>
    <row r="96" spans="1:38" ht="15.75" customHeight="1" thickBot="1">
      <c r="A96" s="58">
        <v>90</v>
      </c>
      <c r="B96" s="174">
        <v>748</v>
      </c>
      <c r="C96" s="175" t="s">
        <v>406</v>
      </c>
      <c r="D96" s="175" t="s">
        <v>1328</v>
      </c>
      <c r="E96" s="176">
        <v>44</v>
      </c>
      <c r="F96" s="186">
        <v>28</v>
      </c>
      <c r="G96" s="168">
        <v>26</v>
      </c>
      <c r="H96" s="168">
        <v>70</v>
      </c>
      <c r="I96" s="207"/>
      <c r="J96" s="197"/>
      <c r="K96" s="185"/>
      <c r="L96" s="200"/>
      <c r="M96" s="207"/>
      <c r="N96" s="200"/>
      <c r="O96" s="200"/>
      <c r="P96" s="206"/>
      <c r="Q96" s="206"/>
      <c r="R96" s="158">
        <v>64</v>
      </c>
      <c r="S96" s="26"/>
      <c r="T96" s="207"/>
      <c r="U96" s="189">
        <v>63</v>
      </c>
      <c r="V96" s="207"/>
      <c r="W96" s="26"/>
      <c r="X96" s="189">
        <v>52</v>
      </c>
      <c r="Y96" s="207"/>
      <c r="Z96" s="207"/>
      <c r="AA96" s="207"/>
      <c r="AB96" s="26">
        <f t="shared" si="10"/>
        <v>7</v>
      </c>
      <c r="AC96" s="27">
        <f t="shared" si="11"/>
        <v>570</v>
      </c>
      <c r="AD96" s="53">
        <f t="shared" si="12"/>
        <v>347</v>
      </c>
      <c r="AE96" s="28">
        <f t="shared" si="13"/>
        <v>60.877192982456144</v>
      </c>
      <c r="AF96" s="29" t="str">
        <f t="shared" si="15"/>
        <v>PASS</v>
      </c>
      <c r="AG96" s="29">
        <f t="shared" si="16"/>
        <v>100</v>
      </c>
      <c r="AH96" s="29" t="str">
        <f t="shared" si="14"/>
        <v>FAIL: 1, ABSENT: 0</v>
      </c>
      <c r="AI96" s="100" t="str">
        <f t="shared" si="17"/>
        <v xml:space="preserve">English, </v>
      </c>
      <c r="AJ96" s="115"/>
      <c r="AK96" s="115"/>
      <c r="AL96" s="115"/>
    </row>
    <row r="97" spans="1:38" ht="15.75" customHeight="1" thickBot="1">
      <c r="A97" s="58">
        <v>91</v>
      </c>
      <c r="B97" s="177">
        <v>749</v>
      </c>
      <c r="C97" s="178" t="s">
        <v>1064</v>
      </c>
      <c r="D97" s="178" t="s">
        <v>1328</v>
      </c>
      <c r="E97" s="179">
        <v>45</v>
      </c>
      <c r="F97" s="186">
        <v>31</v>
      </c>
      <c r="G97" s="169">
        <v>44</v>
      </c>
      <c r="H97" s="169">
        <v>60</v>
      </c>
      <c r="I97" s="207"/>
      <c r="J97" s="200"/>
      <c r="K97" s="193"/>
      <c r="L97" s="196">
        <v>54</v>
      </c>
      <c r="M97" s="189">
        <v>66</v>
      </c>
      <c r="N97" s="197"/>
      <c r="O97" s="197"/>
      <c r="P97" s="206"/>
      <c r="Q97" s="206"/>
      <c r="R97" s="206"/>
      <c r="S97" s="26"/>
      <c r="T97" s="207"/>
      <c r="U97" s="207"/>
      <c r="V97" s="207"/>
      <c r="W97" s="26"/>
      <c r="X97" s="189">
        <v>54</v>
      </c>
      <c r="Y97" s="207"/>
      <c r="Z97" s="207"/>
      <c r="AA97" s="207"/>
      <c r="AB97" s="26">
        <f t="shared" si="10"/>
        <v>7</v>
      </c>
      <c r="AC97" s="27">
        <f t="shared" si="11"/>
        <v>585</v>
      </c>
      <c r="AD97" s="53">
        <f t="shared" si="12"/>
        <v>354</v>
      </c>
      <c r="AE97" s="28">
        <f t="shared" si="13"/>
        <v>60.512820512820511</v>
      </c>
      <c r="AF97" s="29" t="str">
        <f t="shared" si="15"/>
        <v>PASS</v>
      </c>
      <c r="AG97" s="29">
        <f t="shared" si="16"/>
        <v>0</v>
      </c>
      <c r="AH97" s="29" t="str">
        <f t="shared" si="14"/>
        <v>PASS</v>
      </c>
      <c r="AI97" s="100" t="str">
        <f t="shared" si="17"/>
        <v/>
      </c>
      <c r="AJ97" s="115"/>
      <c r="AK97" s="115"/>
      <c r="AL97" s="115"/>
    </row>
    <row r="98" spans="1:38" ht="15.75" customHeight="1" thickBot="1">
      <c r="A98" s="58">
        <v>92</v>
      </c>
      <c r="B98" s="174">
        <v>750</v>
      </c>
      <c r="C98" s="175" t="s">
        <v>1414</v>
      </c>
      <c r="D98" s="175" t="s">
        <v>1328</v>
      </c>
      <c r="E98" s="176">
        <v>42</v>
      </c>
      <c r="F98" s="186">
        <v>28</v>
      </c>
      <c r="G98" s="168">
        <v>29</v>
      </c>
      <c r="H98" s="168">
        <v>50</v>
      </c>
      <c r="I98" s="207"/>
      <c r="J98" s="196" t="s">
        <v>865</v>
      </c>
      <c r="K98" s="185"/>
      <c r="L98" s="200"/>
      <c r="M98" s="189" t="s">
        <v>865</v>
      </c>
      <c r="N98" s="200"/>
      <c r="O98" s="200"/>
      <c r="P98" s="206"/>
      <c r="Q98" s="206"/>
      <c r="R98" s="206"/>
      <c r="S98" s="26"/>
      <c r="T98" s="207"/>
      <c r="U98" s="189" t="s">
        <v>865</v>
      </c>
      <c r="V98" s="207"/>
      <c r="W98" s="26"/>
      <c r="X98" s="207"/>
      <c r="Y98" s="207"/>
      <c r="Z98" s="207"/>
      <c r="AA98" s="207"/>
      <c r="AB98" s="26">
        <f t="shared" si="10"/>
        <v>7</v>
      </c>
      <c r="AC98" s="27">
        <f t="shared" si="11"/>
        <v>585</v>
      </c>
      <c r="AD98" s="53" t="str">
        <f t="shared" si="12"/>
        <v>-</v>
      </c>
      <c r="AE98" s="28" t="str">
        <f t="shared" si="13"/>
        <v>-</v>
      </c>
      <c r="AF98" s="29" t="str">
        <f t="shared" si="15"/>
        <v>FAIL</v>
      </c>
      <c r="AG98" s="29">
        <f t="shared" si="16"/>
        <v>400</v>
      </c>
      <c r="AH98" s="29" t="str">
        <f t="shared" si="14"/>
        <v>FAIL: 1, ABSENT: 3</v>
      </c>
      <c r="AI98" s="100" t="str">
        <f t="shared" si="17"/>
        <v xml:space="preserve">English, Civics, History, Health and physical education, </v>
      </c>
      <c r="AJ98" s="115"/>
      <c r="AK98" s="115"/>
      <c r="AL98" s="115"/>
    </row>
    <row r="99" spans="1:38" ht="15.75" customHeight="1" thickBot="1">
      <c r="A99" s="58">
        <v>93</v>
      </c>
      <c r="B99" s="177">
        <v>751</v>
      </c>
      <c r="C99" s="178" t="s">
        <v>1415</v>
      </c>
      <c r="D99" s="178" t="s">
        <v>1328</v>
      </c>
      <c r="E99" s="179">
        <v>47</v>
      </c>
      <c r="F99" s="186">
        <v>38</v>
      </c>
      <c r="G99" s="169">
        <v>67</v>
      </c>
      <c r="H99" s="169">
        <v>72</v>
      </c>
      <c r="I99" s="207"/>
      <c r="J99" s="195">
        <v>86</v>
      </c>
      <c r="K99" s="193"/>
      <c r="L99" s="197"/>
      <c r="M99" s="207"/>
      <c r="N99" s="197"/>
      <c r="O99" s="197"/>
      <c r="P99" s="206"/>
      <c r="Q99" s="206"/>
      <c r="R99" s="206"/>
      <c r="S99" s="26"/>
      <c r="T99" s="207"/>
      <c r="U99" s="189">
        <v>63</v>
      </c>
      <c r="V99" s="207"/>
      <c r="W99" s="26"/>
      <c r="X99" s="207"/>
      <c r="Y99" s="207"/>
      <c r="Z99" s="207"/>
      <c r="AA99" s="189">
        <v>89</v>
      </c>
      <c r="AB99" s="26">
        <f t="shared" si="10"/>
        <v>7</v>
      </c>
      <c r="AC99" s="27">
        <f t="shared" si="11"/>
        <v>585</v>
      </c>
      <c r="AD99" s="53">
        <f t="shared" si="12"/>
        <v>462</v>
      </c>
      <c r="AE99" s="28">
        <f t="shared" si="13"/>
        <v>78.974358974358978</v>
      </c>
      <c r="AF99" s="29" t="str">
        <f t="shared" si="15"/>
        <v>PASS</v>
      </c>
      <c r="AG99" s="29">
        <f t="shared" si="16"/>
        <v>0</v>
      </c>
      <c r="AH99" s="29" t="str">
        <f t="shared" si="14"/>
        <v>PASS</v>
      </c>
      <c r="AI99" s="100" t="str">
        <f t="shared" si="17"/>
        <v/>
      </c>
      <c r="AJ99" s="115"/>
      <c r="AK99" s="115"/>
      <c r="AL99" s="115"/>
    </row>
    <row r="100" spans="1:38" ht="15.75" customHeight="1" thickBot="1">
      <c r="A100" s="58">
        <v>94</v>
      </c>
      <c r="B100" s="174">
        <v>752</v>
      </c>
      <c r="C100" s="175" t="s">
        <v>1416</v>
      </c>
      <c r="D100" s="175" t="s">
        <v>1328</v>
      </c>
      <c r="E100" s="176">
        <v>50</v>
      </c>
      <c r="F100" s="186">
        <v>47</v>
      </c>
      <c r="G100" s="168">
        <v>63</v>
      </c>
      <c r="H100" s="168">
        <v>79</v>
      </c>
      <c r="I100" s="207"/>
      <c r="J100" s="197"/>
      <c r="K100" s="185"/>
      <c r="L100" s="195">
        <v>97</v>
      </c>
      <c r="M100" s="207"/>
      <c r="N100" s="200"/>
      <c r="O100" s="200"/>
      <c r="P100" s="206"/>
      <c r="Q100" s="206"/>
      <c r="R100" s="158" t="s">
        <v>865</v>
      </c>
      <c r="S100" s="26"/>
      <c r="T100" s="207"/>
      <c r="U100" s="207"/>
      <c r="V100" s="207"/>
      <c r="W100" s="26"/>
      <c r="X100" s="189">
        <v>70</v>
      </c>
      <c r="Y100" s="207"/>
      <c r="Z100" s="207"/>
      <c r="AA100" s="207"/>
      <c r="AB100" s="26">
        <f t="shared" si="10"/>
        <v>7</v>
      </c>
      <c r="AC100" s="27">
        <f t="shared" si="11"/>
        <v>585</v>
      </c>
      <c r="AD100" s="53">
        <f t="shared" si="12"/>
        <v>406</v>
      </c>
      <c r="AE100" s="28">
        <f t="shared" si="13"/>
        <v>69.401709401709397</v>
      </c>
      <c r="AF100" s="29" t="str">
        <f t="shared" si="15"/>
        <v>PASS</v>
      </c>
      <c r="AG100" s="29">
        <f t="shared" si="16"/>
        <v>100</v>
      </c>
      <c r="AH100" s="29" t="str">
        <f t="shared" si="14"/>
        <v>FAIL: 0, ABSENT: 1</v>
      </c>
      <c r="AI100" s="100" t="str">
        <f t="shared" si="17"/>
        <v xml:space="preserve">Sociology, </v>
      </c>
      <c r="AJ100" s="115"/>
      <c r="AK100" s="115"/>
      <c r="AL100" s="115"/>
    </row>
    <row r="101" spans="1:38" ht="15.75" customHeight="1" thickBot="1">
      <c r="A101" s="58">
        <v>95</v>
      </c>
      <c r="B101" s="177">
        <v>753</v>
      </c>
      <c r="C101" s="178" t="s">
        <v>1417</v>
      </c>
      <c r="D101" s="178" t="s">
        <v>1328</v>
      </c>
      <c r="E101" s="179">
        <v>39</v>
      </c>
      <c r="F101" s="186">
        <v>35</v>
      </c>
      <c r="G101" s="169">
        <v>37</v>
      </c>
      <c r="H101" s="169">
        <v>71</v>
      </c>
      <c r="I101" s="207"/>
      <c r="J101" s="195">
        <v>57</v>
      </c>
      <c r="K101" s="193"/>
      <c r="L101" s="197"/>
      <c r="M101" s="207"/>
      <c r="N101" s="197"/>
      <c r="O101" s="197"/>
      <c r="P101" s="206"/>
      <c r="Q101" s="206"/>
      <c r="R101" s="206"/>
      <c r="S101" s="26"/>
      <c r="T101" s="207"/>
      <c r="U101" s="189">
        <v>61</v>
      </c>
      <c r="V101" s="207"/>
      <c r="W101" s="26"/>
      <c r="X101" s="207"/>
      <c r="Y101" s="207"/>
      <c r="Z101" s="207"/>
      <c r="AA101" s="189">
        <v>65</v>
      </c>
      <c r="AB101" s="26">
        <f t="shared" si="10"/>
        <v>7</v>
      </c>
      <c r="AC101" s="27">
        <f t="shared" si="11"/>
        <v>585</v>
      </c>
      <c r="AD101" s="53">
        <f t="shared" si="12"/>
        <v>365</v>
      </c>
      <c r="AE101" s="28">
        <f t="shared" si="13"/>
        <v>62.393162393162392</v>
      </c>
      <c r="AF101" s="29" t="str">
        <f t="shared" si="15"/>
        <v>PASS</v>
      </c>
      <c r="AG101" s="29">
        <f t="shared" si="16"/>
        <v>0</v>
      </c>
      <c r="AH101" s="29" t="str">
        <f t="shared" si="14"/>
        <v>PASS</v>
      </c>
      <c r="AI101" s="100" t="str">
        <f t="shared" si="17"/>
        <v/>
      </c>
      <c r="AJ101" s="115"/>
      <c r="AK101" s="115"/>
      <c r="AL101" s="115"/>
    </row>
    <row r="102" spans="1:38" ht="15.75" customHeight="1" thickBot="1">
      <c r="A102" s="58">
        <v>96</v>
      </c>
      <c r="B102" s="174">
        <v>754</v>
      </c>
      <c r="C102" s="175" t="s">
        <v>1418</v>
      </c>
      <c r="D102" s="175" t="s">
        <v>1328</v>
      </c>
      <c r="E102" s="176">
        <v>32</v>
      </c>
      <c r="F102" s="186">
        <v>35</v>
      </c>
      <c r="G102" s="168">
        <v>31</v>
      </c>
      <c r="H102" s="168">
        <v>74</v>
      </c>
      <c r="I102" s="207"/>
      <c r="J102" s="197"/>
      <c r="K102" s="185"/>
      <c r="L102" s="200"/>
      <c r="M102" s="207"/>
      <c r="N102" s="200"/>
      <c r="O102" s="200"/>
      <c r="P102" s="206"/>
      <c r="Q102" s="206"/>
      <c r="R102" s="158">
        <v>71</v>
      </c>
      <c r="S102" s="26"/>
      <c r="T102" s="207"/>
      <c r="U102" s="189">
        <v>49</v>
      </c>
      <c r="V102" s="207"/>
      <c r="W102" s="26"/>
      <c r="X102" s="189">
        <v>34</v>
      </c>
      <c r="Y102" s="207"/>
      <c r="Z102" s="207"/>
      <c r="AA102" s="207"/>
      <c r="AB102" s="26">
        <f t="shared" si="10"/>
        <v>7</v>
      </c>
      <c r="AC102" s="27">
        <f t="shared" si="11"/>
        <v>570</v>
      </c>
      <c r="AD102" s="53">
        <f t="shared" si="12"/>
        <v>326</v>
      </c>
      <c r="AE102" s="28">
        <f t="shared" si="13"/>
        <v>57.192982456140349</v>
      </c>
      <c r="AF102" s="29" t="str">
        <f t="shared" si="15"/>
        <v>PASS</v>
      </c>
      <c r="AG102" s="29">
        <f t="shared" si="16"/>
        <v>100</v>
      </c>
      <c r="AH102" s="29" t="str">
        <f t="shared" si="14"/>
        <v>FAIL: 1, ABSENT: 0</v>
      </c>
      <c r="AI102" s="100" t="str">
        <f t="shared" si="17"/>
        <v xml:space="preserve">English, </v>
      </c>
      <c r="AJ102" s="115"/>
      <c r="AK102" s="115"/>
      <c r="AL102" s="115"/>
    </row>
    <row r="103" spans="1:38" ht="15.75" customHeight="1" thickBot="1">
      <c r="A103" s="58">
        <v>97</v>
      </c>
      <c r="B103" s="177">
        <v>755</v>
      </c>
      <c r="C103" s="178" t="s">
        <v>1419</v>
      </c>
      <c r="D103" s="178" t="s">
        <v>1328</v>
      </c>
      <c r="E103" s="179" t="s">
        <v>865</v>
      </c>
      <c r="F103" s="186">
        <v>41</v>
      </c>
      <c r="G103" s="169" t="s">
        <v>865</v>
      </c>
      <c r="H103" s="169">
        <v>65</v>
      </c>
      <c r="I103" s="207"/>
      <c r="J103" s="200"/>
      <c r="K103" s="193"/>
      <c r="L103" s="197"/>
      <c r="M103" s="207"/>
      <c r="N103" s="196" t="s">
        <v>865</v>
      </c>
      <c r="O103" s="197"/>
      <c r="P103" s="206"/>
      <c r="Q103" s="206"/>
      <c r="R103" s="206"/>
      <c r="S103" s="26"/>
      <c r="T103" s="189" t="s">
        <v>865</v>
      </c>
      <c r="U103" s="207"/>
      <c r="V103" s="189">
        <v>75</v>
      </c>
      <c r="W103" s="26"/>
      <c r="X103" s="207"/>
      <c r="Y103" s="207"/>
      <c r="Z103" s="207"/>
      <c r="AA103" s="207"/>
      <c r="AB103" s="26">
        <f t="shared" si="10"/>
        <v>7</v>
      </c>
      <c r="AC103" s="27">
        <f t="shared" si="11"/>
        <v>570</v>
      </c>
      <c r="AD103" s="53" t="str">
        <f t="shared" ref="AD103:AD122" si="18">IF(AF103="PASS", SUMIF(E103:AA103,"&gt;0"), "-")</f>
        <v>-</v>
      </c>
      <c r="AE103" s="28" t="str">
        <f t="shared" ref="AE103:AE122" si="19">IF(ISNUMBER(AD103), AD103/AC103*100, "-")</f>
        <v>-</v>
      </c>
      <c r="AF103" s="29" t="str">
        <f t="shared" si="15"/>
        <v>FAIL</v>
      </c>
      <c r="AG103" s="29">
        <f t="shared" si="16"/>
        <v>400</v>
      </c>
      <c r="AH103" s="29" t="str">
        <f t="shared" si="14"/>
        <v>FAIL: 0, ABSENT: 4</v>
      </c>
      <c r="AI103" s="100" t="str">
        <f t="shared" si="17"/>
        <v xml:space="preserve">Tarjuma, English, Islamiat elective, Home economics, </v>
      </c>
      <c r="AJ103" s="115"/>
      <c r="AK103" s="115"/>
      <c r="AL103" s="115"/>
    </row>
    <row r="104" spans="1:38" ht="15.75" customHeight="1" thickBot="1">
      <c r="A104" s="58">
        <v>98</v>
      </c>
      <c r="B104" s="174">
        <v>756</v>
      </c>
      <c r="C104" s="175" t="s">
        <v>1420</v>
      </c>
      <c r="D104" s="175" t="s">
        <v>1328</v>
      </c>
      <c r="E104" s="176" t="s">
        <v>865</v>
      </c>
      <c r="F104" s="186">
        <v>35</v>
      </c>
      <c r="G104" s="168" t="s">
        <v>865</v>
      </c>
      <c r="H104" s="168" t="s">
        <v>865</v>
      </c>
      <c r="I104" s="207"/>
      <c r="J104" s="197"/>
      <c r="K104" s="185"/>
      <c r="L104" s="200"/>
      <c r="M104" s="207"/>
      <c r="N104" s="195" t="s">
        <v>865</v>
      </c>
      <c r="O104" s="200"/>
      <c r="P104" s="206"/>
      <c r="Q104" s="206"/>
      <c r="R104" s="206"/>
      <c r="S104" s="26"/>
      <c r="T104" s="189" t="s">
        <v>865</v>
      </c>
      <c r="U104" s="207"/>
      <c r="V104" s="189">
        <v>43</v>
      </c>
      <c r="W104" s="26"/>
      <c r="X104" s="207"/>
      <c r="Y104" s="207"/>
      <c r="Z104" s="207"/>
      <c r="AA104" s="207"/>
      <c r="AB104" s="26">
        <f t="shared" si="10"/>
        <v>7</v>
      </c>
      <c r="AC104" s="27">
        <f t="shared" si="11"/>
        <v>570</v>
      </c>
      <c r="AD104" s="53" t="str">
        <f t="shared" si="18"/>
        <v>-</v>
      </c>
      <c r="AE104" s="28" t="str">
        <f t="shared" si="19"/>
        <v>-</v>
      </c>
      <c r="AF104" s="29" t="str">
        <f t="shared" si="15"/>
        <v>FAIL</v>
      </c>
      <c r="AG104" s="29">
        <f t="shared" si="16"/>
        <v>500</v>
      </c>
      <c r="AH104" s="29" t="str">
        <f t="shared" si="14"/>
        <v>FAIL: 0, ABSENT: 5</v>
      </c>
      <c r="AI104" s="100" t="str">
        <f t="shared" si="17"/>
        <v xml:space="preserve">Tarjuma, English, Urdu, Islamiat elective, Home economics, </v>
      </c>
      <c r="AJ104" s="115"/>
      <c r="AK104" s="115"/>
      <c r="AL104" s="115"/>
    </row>
    <row r="105" spans="1:38" ht="15.75" customHeight="1" thickBot="1">
      <c r="A105" s="58">
        <v>99</v>
      </c>
      <c r="B105" s="177">
        <v>757</v>
      </c>
      <c r="C105" s="178" t="s">
        <v>1421</v>
      </c>
      <c r="D105" s="178" t="s">
        <v>1328</v>
      </c>
      <c r="E105" s="179" t="s">
        <v>865</v>
      </c>
      <c r="F105" s="186">
        <v>18</v>
      </c>
      <c r="G105" s="169">
        <v>45</v>
      </c>
      <c r="H105" s="169">
        <v>50</v>
      </c>
      <c r="I105" s="203"/>
      <c r="J105" s="195" t="s">
        <v>865</v>
      </c>
      <c r="K105" s="193"/>
      <c r="L105" s="197"/>
      <c r="M105" s="203"/>
      <c r="N105" s="197"/>
      <c r="O105" s="197"/>
      <c r="P105" s="183"/>
      <c r="Q105" s="183"/>
      <c r="R105" s="184" t="s">
        <v>865</v>
      </c>
      <c r="S105" s="26"/>
      <c r="T105" s="203"/>
      <c r="U105" s="199" t="s">
        <v>865</v>
      </c>
      <c r="V105" s="203"/>
      <c r="W105" s="26"/>
      <c r="X105" s="203"/>
      <c r="Y105" s="203"/>
      <c r="Z105" s="203"/>
      <c r="AA105" s="203"/>
      <c r="AB105" s="26">
        <f t="shared" si="10"/>
        <v>7</v>
      </c>
      <c r="AC105" s="27">
        <f t="shared" si="11"/>
        <v>585</v>
      </c>
      <c r="AD105" s="53" t="str">
        <f t="shared" si="18"/>
        <v>-</v>
      </c>
      <c r="AE105" s="28" t="str">
        <f t="shared" si="19"/>
        <v>-</v>
      </c>
      <c r="AF105" s="29" t="str">
        <f t="shared" si="15"/>
        <v>FAIL</v>
      </c>
      <c r="AG105" s="29">
        <f t="shared" si="16"/>
        <v>400</v>
      </c>
      <c r="AH105" s="29" t="str">
        <f t="shared" si="14"/>
        <v>FAIL: 0, ABSENT: 4</v>
      </c>
      <c r="AI105" s="100" t="str">
        <f t="shared" si="17"/>
        <v xml:space="preserve">Tarjuma, Civics, Sociology, Health and physical education, </v>
      </c>
      <c r="AJ105" s="115"/>
      <c r="AK105" s="115"/>
      <c r="AL105" s="115"/>
    </row>
    <row r="106" spans="1:38" ht="15.75" customHeight="1" thickBot="1">
      <c r="A106" s="58">
        <v>100</v>
      </c>
      <c r="B106" s="174">
        <v>758</v>
      </c>
      <c r="C106" s="175" t="s">
        <v>1422</v>
      </c>
      <c r="D106" s="175" t="s">
        <v>1328</v>
      </c>
      <c r="E106" s="176">
        <v>40</v>
      </c>
      <c r="F106" s="186">
        <v>35</v>
      </c>
      <c r="G106" s="168">
        <v>93</v>
      </c>
      <c r="H106" s="168">
        <v>76</v>
      </c>
      <c r="I106" s="207"/>
      <c r="J106" s="197"/>
      <c r="K106" s="185"/>
      <c r="L106" s="200"/>
      <c r="M106" s="207"/>
      <c r="N106" s="195">
        <v>71</v>
      </c>
      <c r="O106" s="200"/>
      <c r="P106" s="206"/>
      <c r="Q106" s="206"/>
      <c r="R106" s="206"/>
      <c r="S106" s="26"/>
      <c r="T106" s="189">
        <v>38</v>
      </c>
      <c r="U106" s="207"/>
      <c r="V106" s="207"/>
      <c r="W106" s="26"/>
      <c r="X106" s="207"/>
      <c r="Y106" s="207"/>
      <c r="Z106" s="189">
        <v>85</v>
      </c>
      <c r="AA106" s="207"/>
      <c r="AB106" s="26">
        <f t="shared" si="10"/>
        <v>7</v>
      </c>
      <c r="AC106" s="27">
        <f t="shared" si="11"/>
        <v>585</v>
      </c>
      <c r="AD106" s="53">
        <f t="shared" si="18"/>
        <v>438</v>
      </c>
      <c r="AE106" s="28">
        <f t="shared" si="19"/>
        <v>74.871794871794876</v>
      </c>
      <c r="AF106" s="29" t="str">
        <f t="shared" si="15"/>
        <v>PASS</v>
      </c>
      <c r="AG106" s="29">
        <f t="shared" si="16"/>
        <v>0</v>
      </c>
      <c r="AH106" s="29" t="str">
        <f t="shared" si="14"/>
        <v>PASS</v>
      </c>
      <c r="AI106" s="100" t="str">
        <f t="shared" si="17"/>
        <v/>
      </c>
      <c r="AJ106" s="115"/>
      <c r="AK106" s="115"/>
      <c r="AL106" s="115"/>
    </row>
    <row r="107" spans="1:38" ht="15.75" customHeight="1" thickBot="1">
      <c r="A107" s="58">
        <v>101</v>
      </c>
      <c r="B107" s="177">
        <v>759</v>
      </c>
      <c r="C107" s="178" t="s">
        <v>1423</v>
      </c>
      <c r="D107" s="178" t="s">
        <v>1328</v>
      </c>
      <c r="E107" s="179" t="s">
        <v>865</v>
      </c>
      <c r="F107" s="186" t="s">
        <v>865</v>
      </c>
      <c r="G107" s="169">
        <v>70</v>
      </c>
      <c r="H107" s="169">
        <v>46</v>
      </c>
      <c r="I107" s="207"/>
      <c r="J107" s="195">
        <v>64</v>
      </c>
      <c r="K107" s="193"/>
      <c r="L107" s="196">
        <v>58</v>
      </c>
      <c r="M107" s="207"/>
      <c r="N107" s="197"/>
      <c r="O107" s="197"/>
      <c r="P107" s="206"/>
      <c r="Q107" s="206"/>
      <c r="R107" s="206"/>
      <c r="S107" s="26"/>
      <c r="T107" s="207"/>
      <c r="U107" s="207"/>
      <c r="V107" s="189">
        <v>53</v>
      </c>
      <c r="W107" s="26"/>
      <c r="X107" s="207"/>
      <c r="Y107" s="207"/>
      <c r="Z107" s="207"/>
      <c r="AA107" s="207"/>
      <c r="AB107" s="26">
        <f t="shared" si="10"/>
        <v>7</v>
      </c>
      <c r="AC107" s="27">
        <f t="shared" si="11"/>
        <v>585</v>
      </c>
      <c r="AD107" s="53" t="str">
        <f t="shared" si="18"/>
        <v>-</v>
      </c>
      <c r="AE107" s="28" t="str">
        <f t="shared" si="19"/>
        <v>-</v>
      </c>
      <c r="AF107" s="29" t="str">
        <f t="shared" si="15"/>
        <v>FAIL</v>
      </c>
      <c r="AG107" s="29">
        <f t="shared" si="16"/>
        <v>200</v>
      </c>
      <c r="AH107" s="29" t="str">
        <f t="shared" si="14"/>
        <v>FAIL: 0, ABSENT: 2</v>
      </c>
      <c r="AI107" s="100" t="str">
        <f t="shared" si="17"/>
        <v xml:space="preserve">Tarjuma, Pak studies, </v>
      </c>
      <c r="AJ107" s="115"/>
      <c r="AK107" s="115"/>
      <c r="AL107" s="115"/>
    </row>
    <row r="108" spans="1:38" ht="15.75" customHeight="1" thickBot="1">
      <c r="A108" s="58">
        <v>102</v>
      </c>
      <c r="B108" s="174">
        <v>760</v>
      </c>
      <c r="C108" s="175" t="s">
        <v>1424</v>
      </c>
      <c r="D108" s="175" t="s">
        <v>1328</v>
      </c>
      <c r="E108" s="176">
        <v>40</v>
      </c>
      <c r="F108" s="186">
        <v>42</v>
      </c>
      <c r="G108" s="168">
        <v>74</v>
      </c>
      <c r="H108" s="168">
        <v>65</v>
      </c>
      <c r="I108" s="207"/>
      <c r="J108" s="196">
        <v>57</v>
      </c>
      <c r="K108" s="185"/>
      <c r="L108" s="200"/>
      <c r="M108" s="207"/>
      <c r="N108" s="200"/>
      <c r="O108" s="195">
        <v>70</v>
      </c>
      <c r="P108" s="206"/>
      <c r="Q108" s="206"/>
      <c r="R108" s="206"/>
      <c r="S108" s="26"/>
      <c r="T108" s="207"/>
      <c r="U108" s="189">
        <v>39</v>
      </c>
      <c r="V108" s="207"/>
      <c r="W108" s="26"/>
      <c r="X108" s="207"/>
      <c r="Y108" s="207"/>
      <c r="Z108" s="207"/>
      <c r="AA108" s="207"/>
      <c r="AB108" s="26">
        <f t="shared" si="10"/>
        <v>7</v>
      </c>
      <c r="AC108" s="27">
        <f t="shared" si="11"/>
        <v>585</v>
      </c>
      <c r="AD108" s="53">
        <f t="shared" si="18"/>
        <v>387</v>
      </c>
      <c r="AE108" s="28">
        <f t="shared" si="19"/>
        <v>66.153846153846146</v>
      </c>
      <c r="AF108" s="29" t="str">
        <f t="shared" si="15"/>
        <v>PASS</v>
      </c>
      <c r="AG108" s="29">
        <f t="shared" si="16"/>
        <v>0</v>
      </c>
      <c r="AH108" s="29" t="str">
        <f t="shared" si="14"/>
        <v>PASS</v>
      </c>
      <c r="AI108" s="100" t="str">
        <f t="shared" si="17"/>
        <v/>
      </c>
      <c r="AJ108" s="115"/>
      <c r="AK108" s="115"/>
      <c r="AL108" s="115"/>
    </row>
    <row r="109" spans="1:38" ht="15.75" customHeight="1" thickBot="1">
      <c r="A109" s="58">
        <v>103</v>
      </c>
      <c r="B109" s="177">
        <v>762</v>
      </c>
      <c r="C109" s="178" t="s">
        <v>509</v>
      </c>
      <c r="D109" s="178" t="s">
        <v>1328</v>
      </c>
      <c r="E109" s="179">
        <v>47</v>
      </c>
      <c r="F109" s="186">
        <v>41</v>
      </c>
      <c r="G109" s="169">
        <v>86</v>
      </c>
      <c r="H109" s="169">
        <v>74</v>
      </c>
      <c r="I109" s="207"/>
      <c r="J109" s="200"/>
      <c r="K109" s="193"/>
      <c r="L109" s="197"/>
      <c r="M109" s="207"/>
      <c r="N109" s="196">
        <v>84</v>
      </c>
      <c r="O109" s="197"/>
      <c r="P109" s="206"/>
      <c r="Q109" s="206"/>
      <c r="R109" s="206"/>
      <c r="S109" s="26"/>
      <c r="T109" s="189">
        <v>70</v>
      </c>
      <c r="U109" s="207"/>
      <c r="V109" s="189">
        <v>77</v>
      </c>
      <c r="W109" s="26"/>
      <c r="X109" s="207"/>
      <c r="Y109" s="207"/>
      <c r="Z109" s="207"/>
      <c r="AA109" s="207"/>
      <c r="AB109" s="26">
        <f t="shared" si="10"/>
        <v>7</v>
      </c>
      <c r="AC109" s="27">
        <f t="shared" si="11"/>
        <v>570</v>
      </c>
      <c r="AD109" s="53">
        <f t="shared" si="18"/>
        <v>479</v>
      </c>
      <c r="AE109" s="28">
        <f t="shared" si="19"/>
        <v>84.035087719298247</v>
      </c>
      <c r="AF109" s="29" t="str">
        <f t="shared" si="15"/>
        <v>PASS</v>
      </c>
      <c r="AG109" s="29">
        <f t="shared" si="16"/>
        <v>0</v>
      </c>
      <c r="AH109" s="29" t="str">
        <f t="shared" si="14"/>
        <v>PASS</v>
      </c>
      <c r="AI109" s="100" t="str">
        <f t="shared" si="17"/>
        <v/>
      </c>
      <c r="AJ109" s="115"/>
      <c r="AK109" s="115"/>
      <c r="AL109" s="115"/>
    </row>
    <row r="110" spans="1:38" ht="15.75" customHeight="1" thickBot="1">
      <c r="A110" s="58">
        <v>104</v>
      </c>
      <c r="B110" s="174">
        <v>763</v>
      </c>
      <c r="C110" s="175" t="s">
        <v>1425</v>
      </c>
      <c r="D110" s="175" t="s">
        <v>1328</v>
      </c>
      <c r="E110" s="176" t="s">
        <v>865</v>
      </c>
      <c r="F110" s="186">
        <v>47</v>
      </c>
      <c r="G110" s="168">
        <v>95</v>
      </c>
      <c r="H110" s="168">
        <v>86</v>
      </c>
      <c r="I110" s="207"/>
      <c r="J110" s="197"/>
      <c r="K110" s="185"/>
      <c r="L110" s="195" t="s">
        <v>865</v>
      </c>
      <c r="M110" s="207"/>
      <c r="N110" s="200"/>
      <c r="O110" s="200"/>
      <c r="P110" s="206"/>
      <c r="Q110" s="206"/>
      <c r="R110" s="158" t="s">
        <v>865</v>
      </c>
      <c r="S110" s="26"/>
      <c r="T110" s="207"/>
      <c r="U110" s="207"/>
      <c r="V110" s="207"/>
      <c r="W110" s="26"/>
      <c r="X110" s="189">
        <v>70</v>
      </c>
      <c r="Y110" s="207"/>
      <c r="Z110" s="207"/>
      <c r="AA110" s="207"/>
      <c r="AB110" s="26">
        <f t="shared" si="10"/>
        <v>7</v>
      </c>
      <c r="AC110" s="27">
        <f t="shared" si="11"/>
        <v>585</v>
      </c>
      <c r="AD110" s="53" t="str">
        <f t="shared" si="18"/>
        <v>-</v>
      </c>
      <c r="AE110" s="28" t="str">
        <f t="shared" si="19"/>
        <v>-</v>
      </c>
      <c r="AF110" s="29" t="str">
        <f t="shared" si="15"/>
        <v>FAIL</v>
      </c>
      <c r="AG110" s="29">
        <f t="shared" si="16"/>
        <v>300</v>
      </c>
      <c r="AH110" s="29" t="str">
        <f t="shared" si="14"/>
        <v>FAIL: 0, ABSENT: 3</v>
      </c>
      <c r="AI110" s="100" t="str">
        <f t="shared" si="17"/>
        <v xml:space="preserve">Tarjuma, Education, Sociology, </v>
      </c>
      <c r="AJ110" s="115"/>
      <c r="AK110" s="115"/>
      <c r="AL110" s="115"/>
    </row>
    <row r="111" spans="1:38" ht="15.75" customHeight="1" thickBot="1">
      <c r="A111" s="58">
        <v>105</v>
      </c>
      <c r="B111" s="177">
        <v>764</v>
      </c>
      <c r="C111" s="178" t="s">
        <v>1426</v>
      </c>
      <c r="D111" s="178" t="s">
        <v>1328</v>
      </c>
      <c r="E111" s="179">
        <v>32</v>
      </c>
      <c r="F111" s="186">
        <v>18</v>
      </c>
      <c r="G111" s="169" t="s">
        <v>865</v>
      </c>
      <c r="H111" s="169">
        <v>49</v>
      </c>
      <c r="I111" s="189" t="s">
        <v>865</v>
      </c>
      <c r="J111" s="200"/>
      <c r="K111" s="193"/>
      <c r="L111" s="197"/>
      <c r="M111" s="207"/>
      <c r="N111" s="197"/>
      <c r="O111" s="197"/>
      <c r="P111" s="206"/>
      <c r="Q111" s="246">
        <v>70</v>
      </c>
      <c r="R111" s="206"/>
      <c r="S111" s="26"/>
      <c r="T111" s="207"/>
      <c r="U111" s="207"/>
      <c r="V111" s="207"/>
      <c r="W111" s="26"/>
      <c r="X111" s="189">
        <v>38</v>
      </c>
      <c r="Y111" s="207"/>
      <c r="Z111" s="207"/>
      <c r="AA111" s="207"/>
      <c r="AB111" s="26">
        <f t="shared" si="10"/>
        <v>7</v>
      </c>
      <c r="AC111" s="27">
        <f t="shared" si="11"/>
        <v>585</v>
      </c>
      <c r="AD111" s="53" t="str">
        <f t="shared" si="18"/>
        <v>-</v>
      </c>
      <c r="AE111" s="28" t="str">
        <f t="shared" si="19"/>
        <v>-</v>
      </c>
      <c r="AF111" s="29" t="str">
        <f t="shared" si="15"/>
        <v>FAIL</v>
      </c>
      <c r="AG111" s="29">
        <f t="shared" si="16"/>
        <v>200</v>
      </c>
      <c r="AH111" s="29" t="str">
        <f t="shared" si="14"/>
        <v>FAIL: 0, ABSENT: 2</v>
      </c>
      <c r="AI111" s="100" t="str">
        <f t="shared" si="17"/>
        <v xml:space="preserve">English, Fine arts, </v>
      </c>
      <c r="AJ111" s="115"/>
      <c r="AK111" s="115"/>
      <c r="AL111" s="115"/>
    </row>
    <row r="112" spans="1:38" ht="15.75" customHeight="1" thickBot="1">
      <c r="A112" s="58">
        <v>106</v>
      </c>
      <c r="B112" s="174">
        <v>765</v>
      </c>
      <c r="C112" s="175" t="s">
        <v>655</v>
      </c>
      <c r="D112" s="175" t="s">
        <v>1328</v>
      </c>
      <c r="E112" s="176">
        <v>43</v>
      </c>
      <c r="F112" s="186">
        <v>41</v>
      </c>
      <c r="G112" s="168">
        <v>53</v>
      </c>
      <c r="H112" s="168">
        <v>64</v>
      </c>
      <c r="I112" s="207"/>
      <c r="J112" s="197"/>
      <c r="K112" s="185"/>
      <c r="L112" s="195">
        <v>52</v>
      </c>
      <c r="M112" s="207"/>
      <c r="N112" s="195">
        <v>72</v>
      </c>
      <c r="O112" s="200"/>
      <c r="P112" s="206"/>
      <c r="Q112" s="206"/>
      <c r="R112" s="206"/>
      <c r="S112" s="60"/>
      <c r="T112" s="207"/>
      <c r="U112" s="207"/>
      <c r="V112" s="207"/>
      <c r="W112" s="60"/>
      <c r="X112" s="207"/>
      <c r="Y112" s="189">
        <v>21</v>
      </c>
      <c r="Z112" s="207"/>
      <c r="AA112" s="207"/>
      <c r="AB112" s="60">
        <f t="shared" si="10"/>
        <v>7</v>
      </c>
      <c r="AC112" s="60">
        <f t="shared" si="11"/>
        <v>585</v>
      </c>
      <c r="AD112" s="59">
        <f t="shared" si="18"/>
        <v>346</v>
      </c>
      <c r="AE112" s="61">
        <f t="shared" si="19"/>
        <v>59.145299145299148</v>
      </c>
      <c r="AF112" s="29" t="str">
        <f t="shared" si="15"/>
        <v>PASS</v>
      </c>
      <c r="AG112" s="29">
        <f t="shared" si="16"/>
        <v>100</v>
      </c>
      <c r="AH112" s="29" t="str">
        <f t="shared" si="14"/>
        <v>FAIL: 1, ABSENT: 0</v>
      </c>
      <c r="AI112" s="100" t="str">
        <f t="shared" si="17"/>
        <v xml:space="preserve">Statistics, </v>
      </c>
      <c r="AJ112" s="115"/>
      <c r="AK112" s="115"/>
      <c r="AL112" s="115"/>
    </row>
    <row r="113" spans="1:38" ht="15.75" customHeight="1" thickBot="1">
      <c r="A113" s="58">
        <v>107</v>
      </c>
      <c r="B113" s="177">
        <v>766</v>
      </c>
      <c r="C113" s="178" t="s">
        <v>1427</v>
      </c>
      <c r="D113" s="178" t="s">
        <v>1328</v>
      </c>
      <c r="E113" s="179">
        <v>41</v>
      </c>
      <c r="F113" s="186">
        <v>41</v>
      </c>
      <c r="G113" s="169">
        <v>28</v>
      </c>
      <c r="H113" s="169">
        <v>48</v>
      </c>
      <c r="I113" s="207"/>
      <c r="J113" s="200"/>
      <c r="K113" s="193"/>
      <c r="L113" s="196">
        <v>58</v>
      </c>
      <c r="M113" s="207"/>
      <c r="N113" s="197"/>
      <c r="O113" s="197"/>
      <c r="P113" s="206"/>
      <c r="Q113" s="206"/>
      <c r="R113" s="158" t="s">
        <v>865</v>
      </c>
      <c r="S113" s="26"/>
      <c r="T113" s="207"/>
      <c r="U113" s="207"/>
      <c r="V113" s="207"/>
      <c r="W113" s="26"/>
      <c r="X113" s="189">
        <v>38</v>
      </c>
      <c r="Y113" s="207"/>
      <c r="Z113" s="207"/>
      <c r="AA113" s="207"/>
      <c r="AB113" s="26">
        <f t="shared" si="10"/>
        <v>7</v>
      </c>
      <c r="AC113" s="27">
        <f t="shared" si="11"/>
        <v>585</v>
      </c>
      <c r="AD113" s="53" t="str">
        <f t="shared" si="18"/>
        <v>-</v>
      </c>
      <c r="AE113" s="28" t="str">
        <f t="shared" si="19"/>
        <v>-</v>
      </c>
      <c r="AF113" s="29" t="str">
        <f t="shared" si="15"/>
        <v>FAIL</v>
      </c>
      <c r="AG113" s="29">
        <f t="shared" si="16"/>
        <v>200</v>
      </c>
      <c r="AH113" s="29" t="str">
        <f t="shared" si="14"/>
        <v>FAIL: 1, ABSENT: 1</v>
      </c>
      <c r="AI113" s="100" t="str">
        <f t="shared" si="17"/>
        <v xml:space="preserve">English, Sociology, </v>
      </c>
      <c r="AJ113" s="115"/>
      <c r="AK113" s="115"/>
      <c r="AL113" s="115"/>
    </row>
    <row r="114" spans="1:38" ht="15.75" customHeight="1" thickBot="1">
      <c r="A114" s="58">
        <v>108</v>
      </c>
      <c r="B114" s="174">
        <v>767</v>
      </c>
      <c r="C114" s="175" t="s">
        <v>1428</v>
      </c>
      <c r="D114" s="175" t="s">
        <v>1328</v>
      </c>
      <c r="E114" s="176" t="s">
        <v>865</v>
      </c>
      <c r="F114" s="186">
        <v>16</v>
      </c>
      <c r="G114" s="168">
        <v>54</v>
      </c>
      <c r="H114" s="168">
        <v>57</v>
      </c>
      <c r="I114" s="207"/>
      <c r="J114" s="197"/>
      <c r="K114" s="185"/>
      <c r="L114" s="200"/>
      <c r="M114" s="189" t="s">
        <v>865</v>
      </c>
      <c r="N114" s="195" t="s">
        <v>865</v>
      </c>
      <c r="O114" s="200"/>
      <c r="P114" s="206"/>
      <c r="Q114" s="206"/>
      <c r="R114" s="206"/>
      <c r="S114" s="26"/>
      <c r="T114" s="189" t="s">
        <v>865</v>
      </c>
      <c r="U114" s="207"/>
      <c r="V114" s="207"/>
      <c r="W114" s="26"/>
      <c r="X114" s="207"/>
      <c r="Y114" s="207"/>
      <c r="Z114" s="207"/>
      <c r="AA114" s="207"/>
      <c r="AB114" s="26">
        <f t="shared" si="10"/>
        <v>7</v>
      </c>
      <c r="AC114" s="27">
        <f t="shared" si="11"/>
        <v>585</v>
      </c>
      <c r="AD114" s="53" t="str">
        <f t="shared" si="18"/>
        <v>-</v>
      </c>
      <c r="AE114" s="28" t="str">
        <f t="shared" si="19"/>
        <v>-</v>
      </c>
      <c r="AF114" s="29" t="str">
        <f t="shared" si="15"/>
        <v>FAIL</v>
      </c>
      <c r="AG114" s="29">
        <f t="shared" si="16"/>
        <v>500</v>
      </c>
      <c r="AH114" s="29" t="str">
        <f t="shared" si="14"/>
        <v>FAIL: 1, ABSENT: 4</v>
      </c>
      <c r="AI114" s="100" t="str">
        <f t="shared" si="17"/>
        <v xml:space="preserve">Tarjuma, Pak studies, History, Islamiat elective, Home economics, </v>
      </c>
      <c r="AJ114" s="115"/>
      <c r="AK114" s="115"/>
      <c r="AL114" s="115"/>
    </row>
    <row r="115" spans="1:38" ht="15.75" customHeight="1" thickBot="1">
      <c r="A115" s="58">
        <v>109</v>
      </c>
      <c r="B115" s="177">
        <v>768</v>
      </c>
      <c r="C115" s="178" t="s">
        <v>1429</v>
      </c>
      <c r="D115" s="178" t="s">
        <v>1328</v>
      </c>
      <c r="E115" s="179">
        <v>41</v>
      </c>
      <c r="F115" s="157">
        <v>27</v>
      </c>
      <c r="G115" s="169">
        <v>84</v>
      </c>
      <c r="H115" s="169">
        <v>75</v>
      </c>
      <c r="I115" s="207"/>
      <c r="J115" s="200"/>
      <c r="K115" s="193"/>
      <c r="L115" s="196">
        <v>31</v>
      </c>
      <c r="M115" s="207"/>
      <c r="N115" s="196">
        <v>46</v>
      </c>
      <c r="O115" s="197"/>
      <c r="P115" s="206"/>
      <c r="Q115" s="206"/>
      <c r="R115" s="206"/>
      <c r="S115" s="26"/>
      <c r="T115" s="207"/>
      <c r="U115" s="207"/>
      <c r="V115" s="207"/>
      <c r="W115" s="26"/>
      <c r="X115" s="207"/>
      <c r="Y115" s="189">
        <v>20</v>
      </c>
      <c r="Z115" s="207"/>
      <c r="AA115" s="207"/>
      <c r="AB115" s="26">
        <f t="shared" si="10"/>
        <v>7</v>
      </c>
      <c r="AC115" s="27">
        <f t="shared" si="11"/>
        <v>585</v>
      </c>
      <c r="AD115" s="53" t="str">
        <f t="shared" si="18"/>
        <v>-</v>
      </c>
      <c r="AE115" s="28" t="str">
        <f t="shared" si="19"/>
        <v>-</v>
      </c>
      <c r="AF115" s="29" t="str">
        <f t="shared" si="15"/>
        <v>FAIL</v>
      </c>
      <c r="AG115" s="29">
        <f t="shared" si="16"/>
        <v>200</v>
      </c>
      <c r="AH115" s="29" t="str">
        <f t="shared" si="14"/>
        <v>FAIL: 2, ABSENT: 0</v>
      </c>
      <c r="AI115" s="100" t="str">
        <f t="shared" si="17"/>
        <v xml:space="preserve">Education, Statistics, </v>
      </c>
      <c r="AJ115" s="115"/>
      <c r="AK115" s="115"/>
      <c r="AL115" s="115"/>
    </row>
    <row r="116" spans="1:38" ht="15.75" customHeight="1" thickBot="1">
      <c r="A116" s="58">
        <v>110</v>
      </c>
      <c r="B116" s="174">
        <v>769</v>
      </c>
      <c r="C116" s="175" t="s">
        <v>1171</v>
      </c>
      <c r="D116" s="175" t="s">
        <v>1328</v>
      </c>
      <c r="E116" s="176">
        <v>38</v>
      </c>
      <c r="F116" s="186">
        <v>19</v>
      </c>
      <c r="G116" s="168">
        <v>65</v>
      </c>
      <c r="H116" s="168">
        <v>54</v>
      </c>
      <c r="I116" s="189">
        <v>33</v>
      </c>
      <c r="J116" s="197"/>
      <c r="K116" s="185"/>
      <c r="L116" s="200"/>
      <c r="M116" s="207"/>
      <c r="N116" s="200"/>
      <c r="O116" s="195">
        <v>42</v>
      </c>
      <c r="P116" s="206"/>
      <c r="Q116" s="206"/>
      <c r="R116" s="206"/>
      <c r="S116" s="26"/>
      <c r="T116" s="207"/>
      <c r="U116" s="207"/>
      <c r="V116" s="207"/>
      <c r="W116" s="26"/>
      <c r="X116" s="189">
        <v>12</v>
      </c>
      <c r="Y116" s="207"/>
      <c r="Z116" s="207"/>
      <c r="AA116" s="207"/>
      <c r="AB116" s="26">
        <f t="shared" si="10"/>
        <v>7</v>
      </c>
      <c r="AC116" s="27">
        <f t="shared" si="11"/>
        <v>585</v>
      </c>
      <c r="AD116" s="53" t="str">
        <f t="shared" si="18"/>
        <v>-</v>
      </c>
      <c r="AE116" s="28" t="str">
        <f t="shared" si="19"/>
        <v>-</v>
      </c>
      <c r="AF116" s="29" t="str">
        <f t="shared" si="15"/>
        <v>FAIL</v>
      </c>
      <c r="AG116" s="29">
        <f t="shared" si="16"/>
        <v>100</v>
      </c>
      <c r="AH116" s="29" t="str">
        <f t="shared" si="14"/>
        <v>FAIL: 1, ABSENT: 0</v>
      </c>
      <c r="AI116" s="100" t="str">
        <f t="shared" si="17"/>
        <v xml:space="preserve">Psychology, </v>
      </c>
      <c r="AJ116" s="115"/>
      <c r="AK116" s="115"/>
      <c r="AL116" s="115"/>
    </row>
    <row r="117" spans="1:38" ht="15.75" customHeight="1" thickBot="1">
      <c r="A117" s="58">
        <v>111</v>
      </c>
      <c r="B117" s="177">
        <v>770</v>
      </c>
      <c r="C117" s="178" t="s">
        <v>1430</v>
      </c>
      <c r="D117" s="178" t="s">
        <v>1328</v>
      </c>
      <c r="E117" s="179" t="s">
        <v>865</v>
      </c>
      <c r="F117" s="186" t="s">
        <v>865</v>
      </c>
      <c r="G117" s="169" t="s">
        <v>865</v>
      </c>
      <c r="H117" s="169">
        <v>49</v>
      </c>
      <c r="I117" s="207"/>
      <c r="J117" s="195" t="s">
        <v>865</v>
      </c>
      <c r="K117" s="193"/>
      <c r="L117" s="196" t="s">
        <v>865</v>
      </c>
      <c r="M117" s="207"/>
      <c r="N117" s="197"/>
      <c r="O117" s="196" t="s">
        <v>865</v>
      </c>
      <c r="P117" s="206"/>
      <c r="Q117" s="206"/>
      <c r="R117" s="206"/>
      <c r="S117" s="26"/>
      <c r="T117" s="207"/>
      <c r="U117" s="207"/>
      <c r="V117" s="207"/>
      <c r="W117" s="26"/>
      <c r="X117" s="207"/>
      <c r="Y117" s="207"/>
      <c r="Z117" s="207"/>
      <c r="AA117" s="207"/>
      <c r="AB117" s="26">
        <f t="shared" si="10"/>
        <v>7</v>
      </c>
      <c r="AC117" s="27">
        <f t="shared" si="11"/>
        <v>600</v>
      </c>
      <c r="AD117" s="53" t="str">
        <f t="shared" si="18"/>
        <v>-</v>
      </c>
      <c r="AE117" s="28" t="str">
        <f t="shared" si="19"/>
        <v>-</v>
      </c>
      <c r="AF117" s="29" t="str">
        <f t="shared" si="15"/>
        <v>FAIL</v>
      </c>
      <c r="AG117" s="29">
        <f t="shared" si="16"/>
        <v>600</v>
      </c>
      <c r="AH117" s="29" t="str">
        <f t="shared" si="14"/>
        <v>FAIL: 0, ABSENT: 6</v>
      </c>
      <c r="AI117" s="100" t="str">
        <f t="shared" si="17"/>
        <v xml:space="preserve">Tarjuma, Pak studies, English, Civics, Education, Persian, </v>
      </c>
      <c r="AJ117" s="115"/>
      <c r="AK117" s="115"/>
      <c r="AL117" s="115"/>
    </row>
    <row r="118" spans="1:38" ht="15.75" customHeight="1" thickBot="1">
      <c r="A118" s="58">
        <v>112</v>
      </c>
      <c r="B118" s="174">
        <v>771</v>
      </c>
      <c r="C118" s="175" t="s">
        <v>1431</v>
      </c>
      <c r="D118" s="175" t="s">
        <v>1328</v>
      </c>
      <c r="E118" s="176">
        <v>20</v>
      </c>
      <c r="F118" s="186">
        <v>35</v>
      </c>
      <c r="G118" s="168">
        <v>59</v>
      </c>
      <c r="H118" s="168">
        <v>56</v>
      </c>
      <c r="I118" s="207"/>
      <c r="J118" s="197"/>
      <c r="K118" s="185"/>
      <c r="L118" s="200"/>
      <c r="M118" s="207"/>
      <c r="N118" s="200"/>
      <c r="O118" s="200"/>
      <c r="P118" s="206"/>
      <c r="Q118" s="206"/>
      <c r="R118" s="206"/>
      <c r="S118" s="26"/>
      <c r="T118" s="189">
        <v>15</v>
      </c>
      <c r="U118" s="207"/>
      <c r="V118" s="189">
        <v>48</v>
      </c>
      <c r="W118" s="26"/>
      <c r="X118" s="189">
        <v>44</v>
      </c>
      <c r="Y118" s="207"/>
      <c r="Z118" s="207"/>
      <c r="AA118" s="207"/>
      <c r="AB118" s="26">
        <f t="shared" si="10"/>
        <v>7</v>
      </c>
      <c r="AC118" s="27">
        <f t="shared" si="11"/>
        <v>555</v>
      </c>
      <c r="AD118" s="53">
        <f t="shared" si="18"/>
        <v>277</v>
      </c>
      <c r="AE118" s="28">
        <f t="shared" si="19"/>
        <v>49.909909909909913</v>
      </c>
      <c r="AF118" s="29" t="str">
        <f t="shared" si="15"/>
        <v>PASS</v>
      </c>
      <c r="AG118" s="29">
        <f t="shared" si="16"/>
        <v>100</v>
      </c>
      <c r="AH118" s="29" t="str">
        <f t="shared" si="14"/>
        <v>FAIL: 1, ABSENT: 0</v>
      </c>
      <c r="AI118" s="100" t="str">
        <f t="shared" si="17"/>
        <v xml:space="preserve">Home economics, </v>
      </c>
      <c r="AJ118" s="115"/>
      <c r="AK118" s="115"/>
      <c r="AL118" s="115"/>
    </row>
    <row r="119" spans="1:38" ht="15.75" customHeight="1" thickBot="1">
      <c r="A119" s="58">
        <v>113</v>
      </c>
      <c r="B119" s="177">
        <v>772</v>
      </c>
      <c r="C119" s="178" t="s">
        <v>1432</v>
      </c>
      <c r="D119" s="178" t="s">
        <v>1328</v>
      </c>
      <c r="E119" s="179">
        <v>42</v>
      </c>
      <c r="F119" s="186">
        <v>35</v>
      </c>
      <c r="G119" s="169">
        <v>78</v>
      </c>
      <c r="H119" s="169">
        <v>63</v>
      </c>
      <c r="I119" s="207"/>
      <c r="J119" s="200"/>
      <c r="K119" s="193"/>
      <c r="L119" s="196">
        <v>48</v>
      </c>
      <c r="M119" s="207"/>
      <c r="N119" s="197"/>
      <c r="O119" s="197"/>
      <c r="P119" s="206"/>
      <c r="Q119" s="206"/>
      <c r="R119" s="158">
        <v>60</v>
      </c>
      <c r="S119" s="26"/>
      <c r="T119" s="207"/>
      <c r="U119" s="207"/>
      <c r="V119" s="207"/>
      <c r="W119" s="26"/>
      <c r="X119" s="189">
        <v>37</v>
      </c>
      <c r="Y119" s="207"/>
      <c r="Z119" s="207"/>
      <c r="AA119" s="207"/>
      <c r="AB119" s="26">
        <f t="shared" si="10"/>
        <v>7</v>
      </c>
      <c r="AC119" s="27">
        <f t="shared" si="11"/>
        <v>585</v>
      </c>
      <c r="AD119" s="53">
        <f t="shared" si="18"/>
        <v>363</v>
      </c>
      <c r="AE119" s="28">
        <f t="shared" si="19"/>
        <v>62.051282051282051</v>
      </c>
      <c r="AF119" s="29" t="str">
        <f t="shared" si="15"/>
        <v>PASS</v>
      </c>
      <c r="AG119" s="29">
        <f t="shared" si="16"/>
        <v>0</v>
      </c>
      <c r="AH119" s="29" t="str">
        <f t="shared" si="14"/>
        <v>PASS</v>
      </c>
      <c r="AI119" s="100" t="str">
        <f t="shared" si="17"/>
        <v/>
      </c>
      <c r="AJ119" s="115"/>
      <c r="AK119" s="115"/>
      <c r="AL119" s="115"/>
    </row>
    <row r="120" spans="1:38" ht="15.75" customHeight="1" thickBot="1">
      <c r="A120" s="58">
        <v>114</v>
      </c>
      <c r="B120" s="174">
        <v>773</v>
      </c>
      <c r="C120" s="175" t="s">
        <v>1433</v>
      </c>
      <c r="D120" s="175" t="s">
        <v>1328</v>
      </c>
      <c r="E120" s="176">
        <v>45</v>
      </c>
      <c r="F120" s="186">
        <v>41</v>
      </c>
      <c r="G120" s="168">
        <v>72</v>
      </c>
      <c r="H120" s="168">
        <v>67</v>
      </c>
      <c r="I120" s="207"/>
      <c r="J120" s="197"/>
      <c r="K120" s="185"/>
      <c r="L120" s="200"/>
      <c r="M120" s="189">
        <v>78</v>
      </c>
      <c r="N120" s="195">
        <v>76</v>
      </c>
      <c r="O120" s="200"/>
      <c r="P120" s="206"/>
      <c r="Q120" s="206"/>
      <c r="R120" s="206"/>
      <c r="S120" s="26"/>
      <c r="T120" s="189">
        <v>65</v>
      </c>
      <c r="U120" s="207"/>
      <c r="V120" s="207"/>
      <c r="W120" s="26"/>
      <c r="X120" s="207"/>
      <c r="Y120" s="207"/>
      <c r="Z120" s="207"/>
      <c r="AA120" s="207"/>
      <c r="AB120" s="26">
        <f t="shared" si="10"/>
        <v>7</v>
      </c>
      <c r="AC120" s="27">
        <f t="shared" si="11"/>
        <v>585</v>
      </c>
      <c r="AD120" s="53">
        <f t="shared" si="18"/>
        <v>444</v>
      </c>
      <c r="AE120" s="28">
        <f t="shared" si="19"/>
        <v>75.897435897435898</v>
      </c>
      <c r="AF120" s="29" t="str">
        <f t="shared" si="15"/>
        <v>PASS</v>
      </c>
      <c r="AG120" s="29">
        <f t="shared" si="16"/>
        <v>0</v>
      </c>
      <c r="AH120" s="29" t="str">
        <f t="shared" si="14"/>
        <v>PASS</v>
      </c>
      <c r="AI120" s="100" t="str">
        <f t="shared" si="17"/>
        <v/>
      </c>
      <c r="AJ120" s="115"/>
      <c r="AK120" s="115"/>
      <c r="AL120" s="115"/>
    </row>
    <row r="121" spans="1:38" ht="15.75" customHeight="1" thickBot="1">
      <c r="A121" s="58">
        <v>115</v>
      </c>
      <c r="B121" s="177">
        <v>774</v>
      </c>
      <c r="C121" s="178" t="s">
        <v>1434</v>
      </c>
      <c r="D121" s="178" t="s">
        <v>1328</v>
      </c>
      <c r="E121" s="179">
        <v>49</v>
      </c>
      <c r="F121" s="186">
        <v>40</v>
      </c>
      <c r="G121" s="169">
        <v>88</v>
      </c>
      <c r="H121" s="169">
        <v>80</v>
      </c>
      <c r="I121" s="207"/>
      <c r="J121" s="200"/>
      <c r="K121" s="193"/>
      <c r="L121" s="197"/>
      <c r="M121" s="207"/>
      <c r="N121" s="197"/>
      <c r="O121" s="197"/>
      <c r="P121" s="206"/>
      <c r="Q121" s="206"/>
      <c r="R121" s="158">
        <v>80</v>
      </c>
      <c r="S121" s="26"/>
      <c r="T121" s="207"/>
      <c r="U121" s="189">
        <v>39</v>
      </c>
      <c r="V121" s="207"/>
      <c r="W121" s="26"/>
      <c r="X121" s="189">
        <v>42</v>
      </c>
      <c r="Y121" s="207"/>
      <c r="Z121" s="207"/>
      <c r="AA121" s="207"/>
      <c r="AB121" s="26">
        <f t="shared" si="10"/>
        <v>7</v>
      </c>
      <c r="AC121" s="27">
        <f t="shared" si="11"/>
        <v>570</v>
      </c>
      <c r="AD121" s="53">
        <f t="shared" si="18"/>
        <v>418</v>
      </c>
      <c r="AE121" s="28">
        <f t="shared" si="19"/>
        <v>73.333333333333329</v>
      </c>
      <c r="AF121" s="29" t="str">
        <f t="shared" si="15"/>
        <v>PASS</v>
      </c>
      <c r="AG121" s="29">
        <f t="shared" si="16"/>
        <v>0</v>
      </c>
      <c r="AH121" s="29" t="str">
        <f t="shared" si="14"/>
        <v>PASS</v>
      </c>
      <c r="AI121" s="100" t="str">
        <f t="shared" si="17"/>
        <v/>
      </c>
      <c r="AJ121" s="115"/>
      <c r="AK121" s="115"/>
      <c r="AL121" s="115"/>
    </row>
    <row r="122" spans="1:38" ht="15.75" customHeight="1" thickBot="1">
      <c r="A122" s="58">
        <v>116</v>
      </c>
      <c r="B122" s="174">
        <v>775</v>
      </c>
      <c r="C122" s="175" t="s">
        <v>1435</v>
      </c>
      <c r="D122" s="175" t="s">
        <v>1328</v>
      </c>
      <c r="E122" s="176">
        <v>32</v>
      </c>
      <c r="F122" s="186">
        <v>41</v>
      </c>
      <c r="G122" s="168">
        <v>78</v>
      </c>
      <c r="H122" s="168">
        <v>59</v>
      </c>
      <c r="I122" s="207"/>
      <c r="J122" s="197"/>
      <c r="K122" s="168">
        <v>40</v>
      </c>
      <c r="L122" s="195">
        <v>41</v>
      </c>
      <c r="M122" s="207"/>
      <c r="N122" s="200"/>
      <c r="O122" s="200"/>
      <c r="P122" s="206"/>
      <c r="Q122" s="206"/>
      <c r="R122" s="206"/>
      <c r="S122" s="26"/>
      <c r="T122" s="207"/>
      <c r="U122" s="207"/>
      <c r="V122" s="207"/>
      <c r="W122" s="26"/>
      <c r="X122" s="207"/>
      <c r="Y122" s="189">
        <v>13</v>
      </c>
      <c r="Z122" s="207"/>
      <c r="AA122" s="207"/>
      <c r="AB122" s="26">
        <f t="shared" si="10"/>
        <v>7</v>
      </c>
      <c r="AC122" s="27">
        <f t="shared" si="11"/>
        <v>585</v>
      </c>
      <c r="AD122" s="53">
        <f t="shared" si="18"/>
        <v>304</v>
      </c>
      <c r="AE122" s="28">
        <f t="shared" si="19"/>
        <v>51.965811965811973</v>
      </c>
      <c r="AF122" s="29" t="str">
        <f t="shared" si="15"/>
        <v>PASS</v>
      </c>
      <c r="AG122" s="29">
        <f t="shared" si="16"/>
        <v>100</v>
      </c>
      <c r="AH122" s="29" t="str">
        <f t="shared" si="14"/>
        <v>FAIL: 1, ABSENT: 0</v>
      </c>
      <c r="AI122" s="100" t="str">
        <f t="shared" si="17"/>
        <v xml:space="preserve">Statistics, </v>
      </c>
      <c r="AJ122" s="115"/>
      <c r="AK122" s="115"/>
      <c r="AL122" s="115"/>
    </row>
    <row r="123" spans="1:38" s="104" customFormat="1" ht="15.75" customHeight="1" thickBot="1">
      <c r="A123" s="58">
        <v>117</v>
      </c>
      <c r="B123" s="177">
        <v>776</v>
      </c>
      <c r="C123" s="178" t="s">
        <v>1436</v>
      </c>
      <c r="D123" s="178" t="s">
        <v>1328</v>
      </c>
      <c r="E123" s="179">
        <v>35</v>
      </c>
      <c r="F123" s="186">
        <v>27</v>
      </c>
      <c r="G123" s="169">
        <v>65</v>
      </c>
      <c r="H123" s="169">
        <v>61</v>
      </c>
      <c r="I123" s="189">
        <v>50</v>
      </c>
      <c r="J123" s="200"/>
      <c r="K123" s="193"/>
      <c r="L123" s="197"/>
      <c r="M123" s="207"/>
      <c r="N123" s="197"/>
      <c r="O123" s="196">
        <v>55</v>
      </c>
      <c r="P123" s="206"/>
      <c r="Q123" s="206"/>
      <c r="R123" s="206"/>
      <c r="S123" s="26"/>
      <c r="T123" s="207"/>
      <c r="U123" s="207"/>
      <c r="V123" s="207"/>
      <c r="W123" s="26"/>
      <c r="X123" s="189">
        <v>30</v>
      </c>
      <c r="Y123" s="207"/>
      <c r="Z123" s="207"/>
      <c r="AA123" s="207"/>
      <c r="AB123" s="26">
        <f t="shared" si="10"/>
        <v>7</v>
      </c>
      <c r="AC123" s="53">
        <f t="shared" si="11"/>
        <v>585</v>
      </c>
      <c r="AD123" s="53"/>
      <c r="AE123" s="28"/>
      <c r="AF123" s="29" t="str">
        <f t="shared" si="15"/>
        <v>PASS</v>
      </c>
      <c r="AG123" s="29">
        <f t="shared" si="16"/>
        <v>0</v>
      </c>
      <c r="AH123" s="29" t="str">
        <f t="shared" si="14"/>
        <v>PASS</v>
      </c>
      <c r="AI123" s="100" t="str">
        <f t="shared" si="17"/>
        <v/>
      </c>
      <c r="AJ123" s="115"/>
      <c r="AK123" s="115"/>
      <c r="AL123" s="115"/>
    </row>
    <row r="124" spans="1:38" ht="15.75" customHeight="1" thickBot="1">
      <c r="A124" s="58">
        <v>118</v>
      </c>
      <c r="B124" s="174">
        <v>777</v>
      </c>
      <c r="C124" s="175" t="s">
        <v>1437</v>
      </c>
      <c r="D124" s="175" t="s">
        <v>1328</v>
      </c>
      <c r="E124" s="176" t="s">
        <v>865</v>
      </c>
      <c r="F124" s="186">
        <v>39</v>
      </c>
      <c r="G124" s="168">
        <v>70</v>
      </c>
      <c r="H124" s="168">
        <v>44</v>
      </c>
      <c r="I124" s="207"/>
      <c r="J124" s="197"/>
      <c r="K124" s="185"/>
      <c r="L124" s="195" t="s">
        <v>865</v>
      </c>
      <c r="M124" s="189">
        <v>27</v>
      </c>
      <c r="N124" s="200"/>
      <c r="O124" s="200"/>
      <c r="P124" s="206"/>
      <c r="Q124" s="206"/>
      <c r="R124" s="206"/>
      <c r="S124" s="26"/>
      <c r="T124" s="207"/>
      <c r="U124" s="207"/>
      <c r="V124" s="207"/>
      <c r="W124" s="26"/>
      <c r="X124" s="189" t="s">
        <v>865</v>
      </c>
      <c r="Y124" s="207"/>
      <c r="Z124" s="207"/>
      <c r="AA124" s="207"/>
      <c r="AB124" s="26">
        <f t="shared" si="10"/>
        <v>7</v>
      </c>
      <c r="AC124" s="27">
        <f t="shared" si="11"/>
        <v>585</v>
      </c>
      <c r="AD124" s="53" t="str">
        <f t="shared" ref="AD124:AD155" si="20">IF(AF124="PASS", SUMIF(E124:AA124,"&gt;0"), "-")</f>
        <v>-</v>
      </c>
      <c r="AE124" s="28" t="str">
        <f t="shared" ref="AE124:AE155" si="21">IF(ISNUMBER(AD124), AD124/AC124*100, "-")</f>
        <v>-</v>
      </c>
      <c r="AF124" s="29" t="str">
        <f t="shared" si="15"/>
        <v>FAIL</v>
      </c>
      <c r="AG124" s="29">
        <f t="shared" si="16"/>
        <v>400</v>
      </c>
      <c r="AH124" s="29" t="str">
        <f t="shared" si="14"/>
        <v>FAIL: 1, ABSENT: 3</v>
      </c>
      <c r="AI124" s="100" t="str">
        <f t="shared" si="17"/>
        <v xml:space="preserve">Tarjuma, Education, History, Psychology, </v>
      </c>
      <c r="AJ124" s="115"/>
      <c r="AK124" s="115"/>
      <c r="AL124" s="115"/>
    </row>
    <row r="125" spans="1:38" ht="15.75" customHeight="1" thickBot="1">
      <c r="A125" s="58">
        <v>119</v>
      </c>
      <c r="B125" s="177">
        <v>778</v>
      </c>
      <c r="C125" s="178" t="s">
        <v>1438</v>
      </c>
      <c r="D125" s="178" t="s">
        <v>1328</v>
      </c>
      <c r="E125" s="179">
        <v>26</v>
      </c>
      <c r="F125" s="186">
        <v>37</v>
      </c>
      <c r="G125" s="169">
        <v>37</v>
      </c>
      <c r="H125" s="169">
        <v>49</v>
      </c>
      <c r="I125" s="207"/>
      <c r="J125" s="195">
        <v>51</v>
      </c>
      <c r="K125" s="193"/>
      <c r="L125" s="196">
        <v>26</v>
      </c>
      <c r="M125" s="207"/>
      <c r="N125" s="197"/>
      <c r="O125" s="197"/>
      <c r="P125" s="206"/>
      <c r="Q125" s="158">
        <v>73</v>
      </c>
      <c r="R125" s="206"/>
      <c r="S125" s="26"/>
      <c r="T125" s="207"/>
      <c r="U125" s="207"/>
      <c r="V125" s="207"/>
      <c r="W125" s="26"/>
      <c r="X125" s="207"/>
      <c r="Y125" s="207"/>
      <c r="Z125" s="207"/>
      <c r="AA125" s="207"/>
      <c r="AB125" s="26">
        <f t="shared" si="10"/>
        <v>7</v>
      </c>
      <c r="AC125" s="27">
        <f t="shared" si="11"/>
        <v>600</v>
      </c>
      <c r="AD125" s="53" t="str">
        <f t="shared" si="20"/>
        <v>-</v>
      </c>
      <c r="AE125" s="28" t="str">
        <f t="shared" si="21"/>
        <v>-</v>
      </c>
      <c r="AF125" s="29" t="str">
        <f t="shared" si="15"/>
        <v>FAIL</v>
      </c>
      <c r="AG125" s="29">
        <f t="shared" si="16"/>
        <v>100</v>
      </c>
      <c r="AH125" s="29" t="str">
        <f t="shared" si="14"/>
        <v>FAIL: 1, ABSENT: 0</v>
      </c>
      <c r="AI125" s="100" t="str">
        <f t="shared" si="17"/>
        <v xml:space="preserve">Education, </v>
      </c>
      <c r="AJ125" s="115"/>
      <c r="AK125" s="115"/>
      <c r="AL125" s="115"/>
    </row>
    <row r="126" spans="1:38" ht="15.75" customHeight="1" thickBot="1">
      <c r="A126" s="58">
        <v>120</v>
      </c>
      <c r="B126" s="174">
        <v>779</v>
      </c>
      <c r="C126" s="175" t="s">
        <v>1439</v>
      </c>
      <c r="D126" s="175" t="s">
        <v>1328</v>
      </c>
      <c r="E126" s="176">
        <v>34</v>
      </c>
      <c r="F126" s="186">
        <v>37</v>
      </c>
      <c r="G126" s="168">
        <v>42</v>
      </c>
      <c r="H126" s="168">
        <v>53</v>
      </c>
      <c r="I126" s="207"/>
      <c r="J126" s="196">
        <v>49</v>
      </c>
      <c r="K126" s="185"/>
      <c r="L126" s="200"/>
      <c r="M126" s="207"/>
      <c r="N126" s="200"/>
      <c r="O126" s="195">
        <v>44</v>
      </c>
      <c r="P126" s="206"/>
      <c r="Q126" s="206"/>
      <c r="R126" s="206"/>
      <c r="S126" s="26"/>
      <c r="T126" s="207"/>
      <c r="U126" s="189">
        <v>53</v>
      </c>
      <c r="V126" s="207"/>
      <c r="W126" s="26"/>
      <c r="X126" s="207"/>
      <c r="Y126" s="207"/>
      <c r="Z126" s="207"/>
      <c r="AA126" s="207"/>
      <c r="AB126" s="26">
        <f t="shared" si="10"/>
        <v>7</v>
      </c>
      <c r="AC126" s="27">
        <f t="shared" si="11"/>
        <v>585</v>
      </c>
      <c r="AD126" s="53">
        <f t="shared" si="20"/>
        <v>312</v>
      </c>
      <c r="AE126" s="28">
        <f t="shared" si="21"/>
        <v>53.333333333333336</v>
      </c>
      <c r="AF126" s="29" t="str">
        <f t="shared" si="15"/>
        <v>PASS</v>
      </c>
      <c r="AG126" s="29">
        <f t="shared" si="16"/>
        <v>0</v>
      </c>
      <c r="AH126" s="29" t="str">
        <f t="shared" si="14"/>
        <v>PASS</v>
      </c>
      <c r="AI126" s="100" t="str">
        <f t="shared" si="17"/>
        <v/>
      </c>
      <c r="AJ126" s="115"/>
      <c r="AK126" s="115"/>
      <c r="AL126" s="115"/>
    </row>
    <row r="127" spans="1:38" ht="15.75" customHeight="1" thickBot="1">
      <c r="A127" s="58">
        <v>121</v>
      </c>
      <c r="B127" s="177">
        <v>780</v>
      </c>
      <c r="C127" s="178" t="s">
        <v>1440</v>
      </c>
      <c r="D127" s="178" t="s">
        <v>1328</v>
      </c>
      <c r="E127" s="179">
        <v>20</v>
      </c>
      <c r="F127" s="186">
        <v>31</v>
      </c>
      <c r="G127" s="169">
        <v>34</v>
      </c>
      <c r="H127" s="169" t="s">
        <v>865</v>
      </c>
      <c r="I127" s="189">
        <v>40</v>
      </c>
      <c r="J127" s="200"/>
      <c r="K127" s="193"/>
      <c r="L127" s="197"/>
      <c r="M127" s="207"/>
      <c r="N127" s="197"/>
      <c r="O127" s="197"/>
      <c r="P127" s="206"/>
      <c r="Q127" s="206"/>
      <c r="R127" s="206"/>
      <c r="S127" s="26"/>
      <c r="T127" s="207"/>
      <c r="U127" s="207"/>
      <c r="V127" s="207"/>
      <c r="W127" s="26"/>
      <c r="X127" s="189" t="s">
        <v>865</v>
      </c>
      <c r="Y127" s="189" t="s">
        <v>865</v>
      </c>
      <c r="Z127" s="207"/>
      <c r="AA127" s="207"/>
      <c r="AB127" s="26">
        <f t="shared" si="10"/>
        <v>7</v>
      </c>
      <c r="AC127" s="27">
        <f t="shared" si="11"/>
        <v>570</v>
      </c>
      <c r="AD127" s="53" t="str">
        <f t="shared" si="20"/>
        <v>-</v>
      </c>
      <c r="AE127" s="28" t="str">
        <f t="shared" si="21"/>
        <v>-</v>
      </c>
      <c r="AF127" s="29" t="str">
        <f t="shared" si="15"/>
        <v>FAIL</v>
      </c>
      <c r="AG127" s="29">
        <f t="shared" si="16"/>
        <v>300</v>
      </c>
      <c r="AH127" s="29" t="str">
        <f t="shared" si="14"/>
        <v>FAIL: 0, ABSENT: 3</v>
      </c>
      <c r="AI127" s="100" t="str">
        <f t="shared" si="17"/>
        <v xml:space="preserve">Urdu, Psychology, Statistics, </v>
      </c>
      <c r="AJ127" s="115"/>
      <c r="AK127" s="115"/>
      <c r="AL127" s="115"/>
    </row>
    <row r="128" spans="1:38" ht="15.75" customHeight="1" thickBot="1">
      <c r="A128" s="58">
        <v>122</v>
      </c>
      <c r="B128" s="174">
        <v>781</v>
      </c>
      <c r="C128" s="175" t="s">
        <v>1441</v>
      </c>
      <c r="D128" s="175" t="s">
        <v>1328</v>
      </c>
      <c r="E128" s="176">
        <v>26</v>
      </c>
      <c r="F128" s="186">
        <v>28</v>
      </c>
      <c r="G128" s="168">
        <v>67</v>
      </c>
      <c r="H128" s="168">
        <v>46</v>
      </c>
      <c r="I128" s="207"/>
      <c r="J128" s="196">
        <v>44</v>
      </c>
      <c r="K128" s="185"/>
      <c r="L128" s="200"/>
      <c r="M128" s="207"/>
      <c r="N128" s="200"/>
      <c r="O128" s="200"/>
      <c r="P128" s="206"/>
      <c r="Q128" s="206"/>
      <c r="R128" s="158" t="s">
        <v>865</v>
      </c>
      <c r="S128" s="26"/>
      <c r="T128" s="207"/>
      <c r="U128" s="189" t="s">
        <v>865</v>
      </c>
      <c r="V128" s="207"/>
      <c r="W128" s="26"/>
      <c r="X128" s="207"/>
      <c r="Y128" s="207"/>
      <c r="Z128" s="207"/>
      <c r="AA128" s="207"/>
      <c r="AB128" s="26">
        <f t="shared" si="10"/>
        <v>7</v>
      </c>
      <c r="AC128" s="27">
        <f t="shared" si="11"/>
        <v>585</v>
      </c>
      <c r="AD128" s="53" t="str">
        <f t="shared" si="20"/>
        <v>-</v>
      </c>
      <c r="AE128" s="28" t="str">
        <f t="shared" si="21"/>
        <v>-</v>
      </c>
      <c r="AF128" s="29" t="str">
        <f t="shared" si="15"/>
        <v>FAIL</v>
      </c>
      <c r="AG128" s="29">
        <f t="shared" si="16"/>
        <v>200</v>
      </c>
      <c r="AH128" s="29" t="str">
        <f t="shared" si="14"/>
        <v>FAIL: 0, ABSENT: 2</v>
      </c>
      <c r="AI128" s="100" t="str">
        <f t="shared" si="17"/>
        <v xml:space="preserve">Sociology, Health and physical education, </v>
      </c>
      <c r="AJ128" s="115"/>
      <c r="AK128" s="115"/>
      <c r="AL128" s="115"/>
    </row>
    <row r="129" spans="1:38" ht="15.75" customHeight="1" thickBot="1">
      <c r="A129" s="58">
        <v>123</v>
      </c>
      <c r="B129" s="177">
        <v>782</v>
      </c>
      <c r="C129" s="178" t="s">
        <v>1442</v>
      </c>
      <c r="D129" s="178" t="s">
        <v>1328</v>
      </c>
      <c r="E129" s="179">
        <v>42</v>
      </c>
      <c r="F129" s="186">
        <v>21</v>
      </c>
      <c r="G129" s="169">
        <v>81</v>
      </c>
      <c r="H129" s="169">
        <v>53</v>
      </c>
      <c r="I129" s="207"/>
      <c r="J129" s="200"/>
      <c r="K129" s="193"/>
      <c r="L129" s="197"/>
      <c r="M129" s="207"/>
      <c r="N129" s="197"/>
      <c r="O129" s="197"/>
      <c r="P129" s="206"/>
      <c r="Q129" s="206"/>
      <c r="R129" s="158">
        <v>65</v>
      </c>
      <c r="S129" s="26"/>
      <c r="T129" s="207"/>
      <c r="U129" s="189">
        <v>40</v>
      </c>
      <c r="V129" s="207"/>
      <c r="W129" s="26"/>
      <c r="X129" s="189">
        <v>42</v>
      </c>
      <c r="Y129" s="207"/>
      <c r="Z129" s="207"/>
      <c r="AA129" s="207"/>
      <c r="AB129" s="26">
        <f t="shared" si="10"/>
        <v>7</v>
      </c>
      <c r="AC129" s="27">
        <f t="shared" si="11"/>
        <v>570</v>
      </c>
      <c r="AD129" s="53">
        <f t="shared" si="20"/>
        <v>344</v>
      </c>
      <c r="AE129" s="28">
        <f t="shared" si="21"/>
        <v>60.350877192982452</v>
      </c>
      <c r="AF129" s="29" t="str">
        <f t="shared" si="15"/>
        <v>PASS</v>
      </c>
      <c r="AG129" s="29">
        <f t="shared" si="16"/>
        <v>0</v>
      </c>
      <c r="AH129" s="29" t="str">
        <f t="shared" si="14"/>
        <v>PASS</v>
      </c>
      <c r="AI129" s="100" t="str">
        <f t="shared" si="17"/>
        <v/>
      </c>
      <c r="AJ129" s="115"/>
      <c r="AK129" s="115"/>
      <c r="AL129" s="115"/>
    </row>
    <row r="130" spans="1:38" ht="15.75" customHeight="1" thickBot="1">
      <c r="A130" s="58">
        <v>124</v>
      </c>
      <c r="B130" s="174">
        <v>784</v>
      </c>
      <c r="C130" s="175" t="s">
        <v>1443</v>
      </c>
      <c r="D130" s="175" t="s">
        <v>1328</v>
      </c>
      <c r="E130" s="176" t="s">
        <v>865</v>
      </c>
      <c r="F130" s="186" t="s">
        <v>865</v>
      </c>
      <c r="G130" s="168" t="s">
        <v>865</v>
      </c>
      <c r="H130" s="168" t="s">
        <v>865</v>
      </c>
      <c r="I130" s="207"/>
      <c r="J130" s="197"/>
      <c r="K130" s="185"/>
      <c r="L130" s="195" t="s">
        <v>865</v>
      </c>
      <c r="M130" s="207"/>
      <c r="N130" s="200"/>
      <c r="O130" s="200"/>
      <c r="P130" s="206"/>
      <c r="Q130" s="206"/>
      <c r="R130" s="158" t="s">
        <v>865</v>
      </c>
      <c r="S130" s="26"/>
      <c r="T130" s="207" t="s">
        <v>865</v>
      </c>
      <c r="U130" s="207"/>
      <c r="V130" s="207"/>
      <c r="W130" s="26"/>
      <c r="X130" s="207"/>
      <c r="Y130" s="207"/>
      <c r="Z130" s="207"/>
      <c r="AA130" s="207"/>
      <c r="AB130" s="26">
        <f t="shared" si="10"/>
        <v>7</v>
      </c>
      <c r="AC130" s="27">
        <f t="shared" si="11"/>
        <v>585</v>
      </c>
      <c r="AD130" s="53" t="str">
        <f t="shared" si="20"/>
        <v>-</v>
      </c>
      <c r="AE130" s="28" t="str">
        <f t="shared" si="21"/>
        <v>-</v>
      </c>
      <c r="AF130" s="29" t="str">
        <f t="shared" si="15"/>
        <v>ABSENT</v>
      </c>
      <c r="AG130" s="29">
        <f t="shared" si="16"/>
        <v>700</v>
      </c>
      <c r="AH130" s="29" t="str">
        <f t="shared" si="14"/>
        <v>FAIL: 0, ABSENT: 7</v>
      </c>
      <c r="AI130" s="100" t="str">
        <f t="shared" si="17"/>
        <v xml:space="preserve">Tarjuma, Pak studies, English, Urdu, Education, Sociology, Home economics, </v>
      </c>
      <c r="AJ130" s="115"/>
      <c r="AK130" s="115"/>
      <c r="AL130" s="115"/>
    </row>
    <row r="131" spans="1:38" ht="15.75" customHeight="1" thickBot="1">
      <c r="A131" s="58">
        <v>125</v>
      </c>
      <c r="B131" s="177">
        <v>785</v>
      </c>
      <c r="C131" s="178" t="s">
        <v>1444</v>
      </c>
      <c r="D131" s="178" t="s">
        <v>1328</v>
      </c>
      <c r="E131" s="179" t="s">
        <v>865</v>
      </c>
      <c r="F131" s="186" t="s">
        <v>865</v>
      </c>
      <c r="G131" s="169" t="s">
        <v>865</v>
      </c>
      <c r="H131" s="169" t="s">
        <v>865</v>
      </c>
      <c r="I131" s="207"/>
      <c r="J131" s="200"/>
      <c r="K131" s="193"/>
      <c r="L131" s="197"/>
      <c r="M131" s="207"/>
      <c r="N131" s="196" t="s">
        <v>865</v>
      </c>
      <c r="O131" s="197"/>
      <c r="P131" s="206"/>
      <c r="Q131" s="206"/>
      <c r="R131" s="206"/>
      <c r="S131" s="26"/>
      <c r="T131" s="189" t="s">
        <v>865</v>
      </c>
      <c r="U131" s="207"/>
      <c r="V131" s="189" t="s">
        <v>865</v>
      </c>
      <c r="W131" s="26"/>
      <c r="X131" s="207"/>
      <c r="Y131" s="207"/>
      <c r="Z131" s="207"/>
      <c r="AA131" s="207"/>
      <c r="AB131" s="26">
        <f t="shared" si="10"/>
        <v>7</v>
      </c>
      <c r="AC131" s="27">
        <f t="shared" si="11"/>
        <v>570</v>
      </c>
      <c r="AD131" s="53" t="str">
        <f t="shared" si="20"/>
        <v>-</v>
      </c>
      <c r="AE131" s="28" t="str">
        <f t="shared" si="21"/>
        <v>-</v>
      </c>
      <c r="AF131" s="29" t="str">
        <f t="shared" si="15"/>
        <v>ABSENT</v>
      </c>
      <c r="AG131" s="29">
        <f t="shared" si="16"/>
        <v>700</v>
      </c>
      <c r="AH131" s="29" t="str">
        <f t="shared" si="14"/>
        <v>FAIL: 0, ABSENT: 7</v>
      </c>
      <c r="AI131" s="100" t="str">
        <f t="shared" si="17"/>
        <v xml:space="preserve">Tarjuma, Pak studies, English, Urdu, Islamiat elective, Home economics, Geography, </v>
      </c>
      <c r="AJ131" s="115"/>
      <c r="AK131" s="115"/>
      <c r="AL131" s="115"/>
    </row>
    <row r="132" spans="1:38" ht="15.75" customHeight="1" thickBot="1">
      <c r="A132" s="58">
        <v>126</v>
      </c>
      <c r="B132" s="174">
        <v>786</v>
      </c>
      <c r="C132" s="175" t="s">
        <v>1445</v>
      </c>
      <c r="D132" s="175" t="s">
        <v>1328</v>
      </c>
      <c r="E132" s="176">
        <v>30</v>
      </c>
      <c r="F132" s="186">
        <v>34</v>
      </c>
      <c r="G132" s="168">
        <v>56</v>
      </c>
      <c r="H132" s="168">
        <v>44</v>
      </c>
      <c r="I132" s="207"/>
      <c r="J132" s="197"/>
      <c r="K132" s="185"/>
      <c r="L132" s="200"/>
      <c r="M132" s="207"/>
      <c r="N132" s="195">
        <v>49</v>
      </c>
      <c r="O132" s="200"/>
      <c r="P132" s="206"/>
      <c r="Q132" s="206"/>
      <c r="R132" s="206"/>
      <c r="S132" s="26"/>
      <c r="T132" s="189">
        <v>41</v>
      </c>
      <c r="U132" s="207"/>
      <c r="V132" s="207"/>
      <c r="W132" s="26"/>
      <c r="X132" s="207"/>
      <c r="Y132" s="207"/>
      <c r="Z132" s="207"/>
      <c r="AA132" s="189">
        <v>41</v>
      </c>
      <c r="AB132" s="26">
        <f t="shared" si="10"/>
        <v>7</v>
      </c>
      <c r="AC132" s="27">
        <f t="shared" si="11"/>
        <v>585</v>
      </c>
      <c r="AD132" s="53">
        <f t="shared" si="20"/>
        <v>295</v>
      </c>
      <c r="AE132" s="28">
        <f t="shared" si="21"/>
        <v>50.427350427350426</v>
      </c>
      <c r="AF132" s="29" t="str">
        <f t="shared" si="15"/>
        <v>PASS</v>
      </c>
      <c r="AG132" s="29">
        <f t="shared" si="16"/>
        <v>0</v>
      </c>
      <c r="AH132" s="29" t="str">
        <f t="shared" si="14"/>
        <v>PASS</v>
      </c>
      <c r="AI132" s="100" t="str">
        <f t="shared" si="17"/>
        <v/>
      </c>
      <c r="AJ132" s="115"/>
      <c r="AK132" s="115"/>
      <c r="AL132" s="115"/>
    </row>
    <row r="133" spans="1:38" ht="15.75" customHeight="1" thickBot="1">
      <c r="A133" s="58">
        <v>127</v>
      </c>
      <c r="B133" s="177">
        <v>787</v>
      </c>
      <c r="C133" s="178" t="s">
        <v>1187</v>
      </c>
      <c r="D133" s="178" t="s">
        <v>1328</v>
      </c>
      <c r="E133" s="179">
        <v>23</v>
      </c>
      <c r="F133" s="186">
        <v>24</v>
      </c>
      <c r="G133" s="169">
        <v>57</v>
      </c>
      <c r="H133" s="169">
        <v>53</v>
      </c>
      <c r="I133" s="203"/>
      <c r="J133" s="200"/>
      <c r="K133" s="169">
        <v>24</v>
      </c>
      <c r="L133" s="197"/>
      <c r="M133" s="203"/>
      <c r="N133" s="197"/>
      <c r="O133" s="197"/>
      <c r="P133" s="183"/>
      <c r="Q133" s="183"/>
      <c r="R133" s="183"/>
      <c r="S133" s="26"/>
      <c r="T133" s="199">
        <v>39</v>
      </c>
      <c r="U133" s="203"/>
      <c r="V133" s="199" t="s">
        <v>865</v>
      </c>
      <c r="W133" s="26"/>
      <c r="X133" s="203"/>
      <c r="Y133" s="203"/>
      <c r="Z133" s="203"/>
      <c r="AA133" s="203"/>
      <c r="AB133" s="26">
        <f t="shared" si="10"/>
        <v>7</v>
      </c>
      <c r="AC133" s="27">
        <f t="shared" si="11"/>
        <v>570</v>
      </c>
      <c r="AD133" s="53" t="str">
        <f t="shared" si="20"/>
        <v>-</v>
      </c>
      <c r="AE133" s="28" t="str">
        <f t="shared" si="21"/>
        <v>-</v>
      </c>
      <c r="AF133" s="29" t="str">
        <f t="shared" si="15"/>
        <v>FAIL</v>
      </c>
      <c r="AG133" s="29">
        <f t="shared" si="16"/>
        <v>200</v>
      </c>
      <c r="AH133" s="29" t="str">
        <f t="shared" si="14"/>
        <v>FAIL: 1, ABSENT: 1</v>
      </c>
      <c r="AI133" s="100" t="str">
        <f t="shared" si="17"/>
        <v xml:space="preserve">Economics, Geography, </v>
      </c>
      <c r="AJ133" s="115"/>
      <c r="AK133" s="115"/>
      <c r="AL133" s="115"/>
    </row>
    <row r="134" spans="1:38" s="111" customFormat="1" ht="15.75" customHeight="1" thickBot="1">
      <c r="A134" s="58">
        <v>128</v>
      </c>
      <c r="B134" s="174">
        <v>788</v>
      </c>
      <c r="C134" s="175" t="s">
        <v>1446</v>
      </c>
      <c r="D134" s="175" t="s">
        <v>1328</v>
      </c>
      <c r="E134" s="176" t="s">
        <v>865</v>
      </c>
      <c r="F134" s="157" t="s">
        <v>865</v>
      </c>
      <c r="G134" s="168">
        <v>14</v>
      </c>
      <c r="H134" s="168" t="s">
        <v>865</v>
      </c>
      <c r="I134" s="189" t="s">
        <v>865</v>
      </c>
      <c r="J134" s="197"/>
      <c r="K134" s="185"/>
      <c r="L134" s="200"/>
      <c r="M134" s="207"/>
      <c r="N134" s="200"/>
      <c r="O134" s="200"/>
      <c r="P134" s="206"/>
      <c r="Q134" s="206"/>
      <c r="R134" s="206"/>
      <c r="S134" s="106"/>
      <c r="T134" s="207"/>
      <c r="U134" s="207"/>
      <c r="V134" s="207"/>
      <c r="W134" s="106"/>
      <c r="X134" s="189" t="s">
        <v>865</v>
      </c>
      <c r="Y134" s="207"/>
      <c r="Z134" s="207"/>
      <c r="AA134" s="189" t="s">
        <v>865</v>
      </c>
      <c r="AB134" s="106">
        <f t="shared" si="10"/>
        <v>7</v>
      </c>
      <c r="AC134" s="108">
        <f t="shared" si="11"/>
        <v>585</v>
      </c>
      <c r="AD134" s="108" t="str">
        <f t="shared" si="20"/>
        <v>-</v>
      </c>
      <c r="AE134" s="109" t="str">
        <f t="shared" si="21"/>
        <v>-</v>
      </c>
      <c r="AF134" s="29" t="str">
        <f t="shared" si="15"/>
        <v>FAIL</v>
      </c>
      <c r="AG134" s="29">
        <f t="shared" si="16"/>
        <v>700</v>
      </c>
      <c r="AH134" s="110" t="str">
        <f t="shared" si="14"/>
        <v>FAIL: 1, ABSENT: 6</v>
      </c>
      <c r="AI134" s="100" t="str">
        <f t="shared" si="17"/>
        <v xml:space="preserve">Tarjuma, Pak studies, English, Urdu, Fine arts, Psychology, English literature, </v>
      </c>
      <c r="AJ134" s="115"/>
      <c r="AK134" s="115"/>
      <c r="AL134" s="115"/>
    </row>
    <row r="135" spans="1:38" ht="15.75" customHeight="1" thickBot="1">
      <c r="A135" s="58">
        <v>129</v>
      </c>
      <c r="B135" s="177">
        <v>789</v>
      </c>
      <c r="C135" s="178" t="s">
        <v>1447</v>
      </c>
      <c r="D135" s="178" t="s">
        <v>1328</v>
      </c>
      <c r="E135" s="179" t="s">
        <v>865</v>
      </c>
      <c r="F135" s="186">
        <v>22</v>
      </c>
      <c r="G135" s="169">
        <v>27</v>
      </c>
      <c r="H135" s="169">
        <v>30</v>
      </c>
      <c r="I135" s="199" t="s">
        <v>865</v>
      </c>
      <c r="J135" s="200"/>
      <c r="K135" s="193"/>
      <c r="L135" s="197"/>
      <c r="M135" s="203"/>
      <c r="N135" s="197"/>
      <c r="O135" s="197"/>
      <c r="P135" s="183"/>
      <c r="Q135" s="183"/>
      <c r="R135" s="183"/>
      <c r="S135" s="26"/>
      <c r="T135" s="199" t="s">
        <v>865</v>
      </c>
      <c r="U135" s="203"/>
      <c r="V135" s="203"/>
      <c r="W135" s="26"/>
      <c r="X135" s="203"/>
      <c r="Y135" s="203"/>
      <c r="Z135" s="203"/>
      <c r="AA135" s="199">
        <v>40</v>
      </c>
      <c r="AB135" s="26">
        <f t="shared" ref="AB135:AB198" si="22">COUNTA(E135:AA135)</f>
        <v>7</v>
      </c>
      <c r="AC135" s="27">
        <f t="shared" ref="AC135:AC198" si="23">SUMPRODUCT($E$6:$AA$6*(LEN(E135:AA135)&gt;0))</f>
        <v>585</v>
      </c>
      <c r="AD135" s="53" t="str">
        <f t="shared" si="20"/>
        <v>-</v>
      </c>
      <c r="AE135" s="28" t="str">
        <f t="shared" si="21"/>
        <v>-</v>
      </c>
      <c r="AF135" s="29" t="str">
        <f t="shared" si="15"/>
        <v>FAIL</v>
      </c>
      <c r="AG135" s="29">
        <f t="shared" si="16"/>
        <v>500</v>
      </c>
      <c r="AH135" s="29" t="str">
        <f t="shared" ref="AH135:AH198" si="24">IF(
   AND(
      COUNTIF(E135:F135,"&lt;17")=0,
      COUNTIF(G135:T135,"&lt;33")=0,
      COUNTIF(Z135:AA135,"&lt;33")=0,
      COUNTIF(U135:Y135,"&lt;28")=0,
      COUNTIF(E135:AA135,"A")+COUNTIF(E135:AA135,"Absent")=0
   ),
   "PASS",
   "FAIL: " &amp;
   (COUNTIF(E135:F135,"&lt;17") +
    COUNTIF(G135:T135,"&lt;33") +
    COUNTIF(Z135:AA135,"&lt;33") +
    COUNTIF(U135:Y135,"&lt;28")
   )
   &amp; ", ABSENT: " &amp;
   (COUNTIF(E135:AA135,"A") + COUNTIF(E135:AA135,"Absent"))
)</f>
        <v>FAIL: 2, ABSENT: 3</v>
      </c>
      <c r="AI135" s="100" t="str">
        <f t="shared" si="17"/>
        <v xml:space="preserve">Tarjuma, English, Urdu, Fine arts, Home economics, </v>
      </c>
      <c r="AJ135" s="115"/>
      <c r="AK135" s="115"/>
      <c r="AL135" s="115"/>
    </row>
    <row r="136" spans="1:38" ht="15.75" customHeight="1" thickBot="1">
      <c r="A136" s="58">
        <v>130</v>
      </c>
      <c r="B136" s="174">
        <v>790</v>
      </c>
      <c r="C136" s="175" t="s">
        <v>1368</v>
      </c>
      <c r="D136" s="175" t="s">
        <v>1328</v>
      </c>
      <c r="E136" s="176">
        <v>45</v>
      </c>
      <c r="F136" s="186">
        <v>30</v>
      </c>
      <c r="G136" s="168">
        <v>52</v>
      </c>
      <c r="H136" s="168">
        <v>63</v>
      </c>
      <c r="I136" s="207"/>
      <c r="J136" s="197"/>
      <c r="K136" s="185"/>
      <c r="L136" s="200"/>
      <c r="M136" s="189">
        <v>87</v>
      </c>
      <c r="N136" s="200"/>
      <c r="O136" s="200"/>
      <c r="P136" s="206"/>
      <c r="Q136" s="206"/>
      <c r="R136" s="206"/>
      <c r="S136" s="26"/>
      <c r="T136" s="207"/>
      <c r="U136" s="189">
        <v>44</v>
      </c>
      <c r="V136" s="207"/>
      <c r="W136" s="26"/>
      <c r="X136" s="189">
        <v>44</v>
      </c>
      <c r="Y136" s="207"/>
      <c r="Z136" s="207"/>
      <c r="AA136" s="207"/>
      <c r="AB136" s="26">
        <f t="shared" si="22"/>
        <v>7</v>
      </c>
      <c r="AC136" s="27">
        <f t="shared" si="23"/>
        <v>570</v>
      </c>
      <c r="AD136" s="53">
        <f t="shared" si="20"/>
        <v>365</v>
      </c>
      <c r="AE136" s="28">
        <f t="shared" si="21"/>
        <v>64.035087719298247</v>
      </c>
      <c r="AF136" s="29" t="str">
        <f t="shared" ref="AF136:AF199" si="25">IF(
   AND(COUNTA(E136:AA136)&gt;0, COUNTIF(E136:AA136,"A")=COUNTA(E136:AA136)),
   "ABSENT",
   IF(
      AND(
         COUNTIF(E136:F136,"&lt;20")=0,
         COUNTIF(G136:T136,"&lt;40")=0,
         COUNTIF(Z136:AA136,"&lt;40")=0,
         COUNTIF(U136:Y136,"&lt;34")=0,
         COUNTIF(E136:AA136,"A")+COUNTIF(E136:AA136,"Absent")=0
      ),
      "PASS",
      IF(
         (COUNTIF(E136:F136,"&lt;20") +
          COUNTIF(G136:S136,"&lt;40") +
          COUNTIF(Z136:AA136,"&lt;40") +
          COUNTIF(T136:Y136,"&lt;34") +
          COUNTIF(E136:AA136,"A") +
          COUNTIF(E136:AA136,"Absent")) &gt;= 2,
         "FAIL",
         "PASS"
      )
   )
)</f>
        <v>PASS</v>
      </c>
      <c r="AG136" s="29">
        <f t="shared" ref="AG136:AG199" si="26">IF(
   AH136="PASS",
   0,
   IF(
      VALUE(MID(AH136,FIND("ABSENT: ",AH136)+8,10))=7,
      700,
      IF(
         VALUE(MID(AH136,FIND("FAIL: ",AH136)+6,FIND(",",AH136)-FIND("FAIL: ",AH136)-6))&gt;2,
         500,
         100 * (
            VALUE(MID(AH136,FIND("FAIL: ",AH136)+6,FIND(",",AH136)-FIND("FAIL: ",AH136)-6))
            +
            VALUE(MID(AH136,FIND("ABSENT: ",AH136)+8,10))
         )
      )
   )
)</f>
        <v>0</v>
      </c>
      <c r="AH136" s="29" t="str">
        <f t="shared" si="24"/>
        <v>PASS</v>
      </c>
      <c r="AI136" s="100" t="str">
        <f t="shared" ref="AI136:AI199" si="27">IF(AND(E136&lt;&gt;"",OR(E136="A",E136="Absent",E136&lt;17)),"Tarjuma, ","") &amp;
IF(AND(F136&lt;&gt;"",OR(F136="A",F136="Absent",F136&lt;17)),"Pak studies, ","") &amp;
IF(AND(G136&lt;&gt;"",OR(G136="A",G136="Absent",G136&lt;33)),"English, ","") &amp;
IF(AND(H136&lt;&gt;"",OR(H136="A",H136="Absent",H136&lt;33)),"Urdu, ","") &amp;
IF(AND(I136&lt;&gt;"",OR(I136="A",I136="Absent",I136&lt;33)),"Fine arts, ","") &amp;
IF(AND(J136&lt;&gt;"",OR(J136="A",J136="Absent",J136&lt;33)),"Civics, ","") &amp;
IF(AND(K136&lt;&gt;"",OR(K136="A",K136="Absent",K136&lt;33)),"Economics, ","") &amp;
IF(AND(L136&lt;&gt;"",OR(L136="A",L136="Absent",L136&lt;33)),"Education, ","") &amp;
IF(AND(M136&lt;&gt;"",OR(M136="A",M136="Absent",M136&lt;33)),"History, ","") &amp;
IF(AND(N136&lt;&gt;"",OR(N136="A",N136="Absent",N136&lt;33)),"Islamiat elective, ","") &amp;
IF(AND(O136&lt;&gt;"",OR(O136="A",O136="Absent",O136&lt;33)),"Persian, ","") &amp;
IF(AND(P136&lt;&gt;"",OR(P136="A",P136="Absent",P136&lt;33)),"Philosophy, ","") &amp;
IF(AND(Q136&lt;&gt;"",OR(Q136="A",Q136="Absent",Q136&lt;33)),"Saraiki, ","") &amp;
IF(AND(R136&lt;&gt;"",OR(R136="A",R136="Absent",R136&lt;33)),"Sociology, ","") &amp;
IF(AND(S136&lt;&gt;"",OR(S136="A",S136="Absent",S136&lt;33)),"Urdu, ","") &amp;
IF(AND(T136&lt;&gt;"",OR(T136="A",T136="Absent",T136&lt;33)),"Home economics, ","") &amp;
IF(AND(U136&lt;&gt;"",OR(U136="A",U136="Absent",U136&lt;28)),"Health and physical education, ","") &amp;
IF(AND(V136&lt;&gt;"",OR(V136="A",V136="Absent",V136&lt;28)),"Geography, ","") &amp;
IF(AND(W136&lt;&gt;"",OR(W136="A",W136="Absent",W136&lt;28)),"Library science, ","") &amp;
IF(AND(X136&lt;&gt;"",OR(X136="A",X136="Absent",X136&lt;28)),"Psychology, ","") &amp;
IF(AND(Y136&lt;&gt;"",OR(Y136="A",Y136="Absent",Y136&lt;28)),"Statistics, ","") &amp;
IF(AND(Z136&lt;&gt;"",OR(Z136="A",Z136="Absent",Z136&lt;33)),"Arabic, ","") &amp;
IF(AND(AA136&lt;&gt;"",OR(AA136="A",AA136="Absent",AA136&lt;33)),"English literature, ","")</f>
        <v/>
      </c>
      <c r="AJ136" s="115"/>
      <c r="AK136" s="115"/>
      <c r="AL136" s="115"/>
    </row>
    <row r="137" spans="1:38" s="111" customFormat="1" ht="15.75" customHeight="1" thickBot="1">
      <c r="A137" s="58">
        <v>131</v>
      </c>
      <c r="B137" s="177">
        <v>791</v>
      </c>
      <c r="C137" s="178" t="s">
        <v>1448</v>
      </c>
      <c r="D137" s="178" t="s">
        <v>1328</v>
      </c>
      <c r="E137" s="179">
        <v>19</v>
      </c>
      <c r="F137" s="186">
        <v>29</v>
      </c>
      <c r="G137" s="169">
        <v>20</v>
      </c>
      <c r="H137" s="169">
        <v>44</v>
      </c>
      <c r="I137" s="207"/>
      <c r="J137" s="200"/>
      <c r="K137" s="193"/>
      <c r="L137" s="197"/>
      <c r="M137" s="207"/>
      <c r="N137" s="197"/>
      <c r="O137" s="197"/>
      <c r="P137" s="206"/>
      <c r="Q137" s="206"/>
      <c r="R137" s="158" t="s">
        <v>865</v>
      </c>
      <c r="S137" s="106"/>
      <c r="T137" s="207"/>
      <c r="U137" s="207" t="s">
        <v>865</v>
      </c>
      <c r="V137" s="207"/>
      <c r="W137" s="106"/>
      <c r="X137" s="189">
        <v>30</v>
      </c>
      <c r="Y137" s="207"/>
      <c r="Z137" s="207"/>
      <c r="AA137" s="207"/>
      <c r="AB137" s="106">
        <f t="shared" si="22"/>
        <v>7</v>
      </c>
      <c r="AC137" s="108">
        <f t="shared" si="23"/>
        <v>570</v>
      </c>
      <c r="AD137" s="108" t="str">
        <f t="shared" si="20"/>
        <v>-</v>
      </c>
      <c r="AE137" s="109" t="str">
        <f t="shared" si="21"/>
        <v>-</v>
      </c>
      <c r="AF137" s="29" t="str">
        <f t="shared" si="25"/>
        <v>FAIL</v>
      </c>
      <c r="AG137" s="29">
        <f t="shared" si="26"/>
        <v>300</v>
      </c>
      <c r="AH137" s="110" t="str">
        <f t="shared" si="24"/>
        <v>FAIL: 1, ABSENT: 2</v>
      </c>
      <c r="AI137" s="100" t="str">
        <f t="shared" si="27"/>
        <v xml:space="preserve">English, Sociology, Health and physical education, </v>
      </c>
      <c r="AJ137" s="115"/>
      <c r="AK137" s="115"/>
      <c r="AL137" s="115"/>
    </row>
    <row r="138" spans="1:38" ht="15.75" customHeight="1" thickBot="1">
      <c r="A138" s="58">
        <v>132</v>
      </c>
      <c r="B138" s="174">
        <v>792</v>
      </c>
      <c r="C138" s="175" t="s">
        <v>1449</v>
      </c>
      <c r="D138" s="175" t="s">
        <v>1328</v>
      </c>
      <c r="E138" s="176" t="s">
        <v>865</v>
      </c>
      <c r="F138" s="186" t="s">
        <v>865</v>
      </c>
      <c r="G138" s="168">
        <v>45</v>
      </c>
      <c r="H138" s="168" t="s">
        <v>865</v>
      </c>
      <c r="I138" s="207"/>
      <c r="J138" s="196" t="s">
        <v>865</v>
      </c>
      <c r="K138" s="185"/>
      <c r="L138" s="200"/>
      <c r="M138" s="207"/>
      <c r="N138" s="200"/>
      <c r="O138" s="200"/>
      <c r="P138" s="206"/>
      <c r="Q138" s="206"/>
      <c r="R138" s="158" t="s">
        <v>865</v>
      </c>
      <c r="S138" s="26"/>
      <c r="T138" s="207"/>
      <c r="U138" s="189" t="s">
        <v>865</v>
      </c>
      <c r="V138" s="207"/>
      <c r="W138" s="26"/>
      <c r="X138" s="207"/>
      <c r="Y138" s="207"/>
      <c r="Z138" s="207"/>
      <c r="AA138" s="207"/>
      <c r="AB138" s="26">
        <f t="shared" si="22"/>
        <v>7</v>
      </c>
      <c r="AC138" s="27">
        <f t="shared" si="23"/>
        <v>585</v>
      </c>
      <c r="AD138" s="53" t="str">
        <f t="shared" si="20"/>
        <v>-</v>
      </c>
      <c r="AE138" s="28" t="str">
        <f t="shared" si="21"/>
        <v>-</v>
      </c>
      <c r="AF138" s="29" t="str">
        <f t="shared" si="25"/>
        <v>FAIL</v>
      </c>
      <c r="AG138" s="29">
        <f t="shared" si="26"/>
        <v>600</v>
      </c>
      <c r="AH138" s="29" t="str">
        <f t="shared" si="24"/>
        <v>FAIL: 0, ABSENT: 6</v>
      </c>
      <c r="AI138" s="100" t="str">
        <f t="shared" si="27"/>
        <v xml:space="preserve">Tarjuma, Pak studies, Urdu, Civics, Sociology, Health and physical education, </v>
      </c>
      <c r="AJ138" s="115"/>
      <c r="AK138" s="115"/>
      <c r="AL138" s="115"/>
    </row>
    <row r="139" spans="1:38" ht="15.75" customHeight="1" thickBot="1">
      <c r="A139" s="58">
        <v>133</v>
      </c>
      <c r="B139" s="177">
        <v>793</v>
      </c>
      <c r="C139" s="178" t="s">
        <v>1450</v>
      </c>
      <c r="D139" s="178" t="s">
        <v>1328</v>
      </c>
      <c r="E139" s="179" t="s">
        <v>865</v>
      </c>
      <c r="F139" s="186" t="s">
        <v>865</v>
      </c>
      <c r="G139" s="169" t="s">
        <v>865</v>
      </c>
      <c r="H139" s="169" t="s">
        <v>865</v>
      </c>
      <c r="I139" s="207"/>
      <c r="J139" s="200"/>
      <c r="K139" s="193"/>
      <c r="L139" s="196" t="s">
        <v>865</v>
      </c>
      <c r="M139" s="207"/>
      <c r="N139" s="197"/>
      <c r="O139" s="197"/>
      <c r="P139" s="206"/>
      <c r="Q139" s="206"/>
      <c r="R139" s="158" t="s">
        <v>865</v>
      </c>
      <c r="S139" s="26"/>
      <c r="T139" s="207"/>
      <c r="U139" s="207"/>
      <c r="V139" s="207"/>
      <c r="W139" s="26"/>
      <c r="X139" s="189" t="s">
        <v>865</v>
      </c>
      <c r="Y139" s="207"/>
      <c r="Z139" s="207"/>
      <c r="AA139" s="207"/>
      <c r="AB139" s="26">
        <f t="shared" si="22"/>
        <v>7</v>
      </c>
      <c r="AC139" s="27">
        <f t="shared" si="23"/>
        <v>585</v>
      </c>
      <c r="AD139" s="53" t="str">
        <f t="shared" si="20"/>
        <v>-</v>
      </c>
      <c r="AE139" s="28" t="str">
        <f t="shared" si="21"/>
        <v>-</v>
      </c>
      <c r="AF139" s="29" t="str">
        <f t="shared" si="25"/>
        <v>ABSENT</v>
      </c>
      <c r="AG139" s="29">
        <f t="shared" si="26"/>
        <v>700</v>
      </c>
      <c r="AH139" s="29" t="str">
        <f t="shared" si="24"/>
        <v>FAIL: 0, ABSENT: 7</v>
      </c>
      <c r="AI139" s="100" t="str">
        <f t="shared" si="27"/>
        <v xml:space="preserve">Tarjuma, Pak studies, English, Urdu, Education, Sociology, Psychology, </v>
      </c>
      <c r="AJ139" s="115"/>
      <c r="AK139" s="115"/>
      <c r="AL139" s="115"/>
    </row>
    <row r="140" spans="1:38" ht="15.75" customHeight="1" thickBot="1">
      <c r="A140" s="58">
        <v>134</v>
      </c>
      <c r="B140" s="174">
        <v>794</v>
      </c>
      <c r="C140" s="175" t="s">
        <v>1451</v>
      </c>
      <c r="D140" s="175" t="s">
        <v>1328</v>
      </c>
      <c r="E140" s="176">
        <v>47</v>
      </c>
      <c r="F140" s="186">
        <v>42</v>
      </c>
      <c r="G140" s="168">
        <v>28</v>
      </c>
      <c r="H140" s="168">
        <v>63</v>
      </c>
      <c r="I140" s="207"/>
      <c r="J140" s="197"/>
      <c r="K140" s="185"/>
      <c r="L140" s="195">
        <v>48</v>
      </c>
      <c r="M140" s="189">
        <v>80</v>
      </c>
      <c r="N140" s="200"/>
      <c r="O140" s="200"/>
      <c r="P140" s="206"/>
      <c r="Q140" s="206"/>
      <c r="R140" s="206"/>
      <c r="S140" s="26"/>
      <c r="T140" s="207"/>
      <c r="U140" s="207"/>
      <c r="V140" s="207"/>
      <c r="W140" s="26"/>
      <c r="X140" s="189">
        <v>43</v>
      </c>
      <c r="Y140" s="207"/>
      <c r="Z140" s="207"/>
      <c r="AA140" s="207"/>
      <c r="AB140" s="26">
        <f t="shared" si="22"/>
        <v>7</v>
      </c>
      <c r="AC140" s="27">
        <f t="shared" si="23"/>
        <v>585</v>
      </c>
      <c r="AD140" s="53">
        <f t="shared" si="20"/>
        <v>351</v>
      </c>
      <c r="AE140" s="28">
        <f t="shared" si="21"/>
        <v>60</v>
      </c>
      <c r="AF140" s="29" t="str">
        <f t="shared" si="25"/>
        <v>PASS</v>
      </c>
      <c r="AG140" s="29">
        <f t="shared" si="26"/>
        <v>100</v>
      </c>
      <c r="AH140" s="29" t="str">
        <f t="shared" si="24"/>
        <v>FAIL: 1, ABSENT: 0</v>
      </c>
      <c r="AI140" s="100" t="str">
        <f t="shared" si="27"/>
        <v xml:space="preserve">English, </v>
      </c>
      <c r="AJ140" s="115"/>
      <c r="AK140" s="115"/>
      <c r="AL140" s="115"/>
    </row>
    <row r="141" spans="1:38" ht="15.75" customHeight="1" thickBot="1">
      <c r="A141" s="58">
        <v>135</v>
      </c>
      <c r="B141" s="177">
        <v>795</v>
      </c>
      <c r="C141" s="178" t="s">
        <v>1452</v>
      </c>
      <c r="D141" s="178" t="s">
        <v>1328</v>
      </c>
      <c r="E141" s="179">
        <v>47</v>
      </c>
      <c r="F141" s="157" t="s">
        <v>865</v>
      </c>
      <c r="G141" s="169">
        <v>27</v>
      </c>
      <c r="H141" s="169">
        <v>58</v>
      </c>
      <c r="I141" s="207"/>
      <c r="J141" s="200"/>
      <c r="K141" s="193"/>
      <c r="L141" s="197"/>
      <c r="M141" s="207"/>
      <c r="N141" s="196">
        <v>65</v>
      </c>
      <c r="O141" s="197"/>
      <c r="P141" s="206"/>
      <c r="Q141" s="206"/>
      <c r="R141" s="206"/>
      <c r="S141" s="26"/>
      <c r="T141" s="189" t="s">
        <v>865</v>
      </c>
      <c r="U141" s="207"/>
      <c r="V141" s="207"/>
      <c r="W141" s="26"/>
      <c r="X141" s="207"/>
      <c r="Y141" s="207"/>
      <c r="Z141" s="189" t="s">
        <v>865</v>
      </c>
      <c r="AA141" s="207"/>
      <c r="AB141" s="26">
        <f t="shared" si="22"/>
        <v>7</v>
      </c>
      <c r="AC141" s="27">
        <f t="shared" si="23"/>
        <v>585</v>
      </c>
      <c r="AD141" s="53" t="str">
        <f t="shared" si="20"/>
        <v>-</v>
      </c>
      <c r="AE141" s="28" t="str">
        <f t="shared" si="21"/>
        <v>-</v>
      </c>
      <c r="AF141" s="29" t="str">
        <f t="shared" si="25"/>
        <v>FAIL</v>
      </c>
      <c r="AG141" s="29">
        <f t="shared" si="26"/>
        <v>400</v>
      </c>
      <c r="AH141" s="29" t="str">
        <f t="shared" si="24"/>
        <v>FAIL: 1, ABSENT: 3</v>
      </c>
      <c r="AI141" s="100" t="str">
        <f t="shared" si="27"/>
        <v xml:space="preserve">Pak studies, English, Home economics, Arabic, </v>
      </c>
      <c r="AJ141" s="115"/>
      <c r="AK141" s="115"/>
      <c r="AL141" s="115"/>
    </row>
    <row r="142" spans="1:38" ht="15.75" customHeight="1" thickBot="1">
      <c r="A142" s="58">
        <v>136</v>
      </c>
      <c r="B142" s="174">
        <v>796</v>
      </c>
      <c r="C142" s="175" t="s">
        <v>1286</v>
      </c>
      <c r="D142" s="175" t="s">
        <v>1328</v>
      </c>
      <c r="E142" s="176">
        <v>44</v>
      </c>
      <c r="F142" s="186">
        <v>38</v>
      </c>
      <c r="G142" s="168">
        <v>20</v>
      </c>
      <c r="H142" s="168">
        <v>67</v>
      </c>
      <c r="I142" s="207"/>
      <c r="J142" s="197"/>
      <c r="K142" s="185"/>
      <c r="L142" s="195">
        <v>41</v>
      </c>
      <c r="M142" s="207"/>
      <c r="N142" s="200"/>
      <c r="O142" s="200"/>
      <c r="P142" s="206"/>
      <c r="Q142" s="206"/>
      <c r="R142" s="206"/>
      <c r="S142" s="26"/>
      <c r="T142" s="207"/>
      <c r="U142" s="207"/>
      <c r="V142" s="207"/>
      <c r="W142" s="26"/>
      <c r="X142" s="189">
        <v>29</v>
      </c>
      <c r="Y142" s="189">
        <v>26</v>
      </c>
      <c r="Z142" s="207"/>
      <c r="AA142" s="207"/>
      <c r="AB142" s="26">
        <f t="shared" si="22"/>
        <v>7</v>
      </c>
      <c r="AC142" s="27">
        <f t="shared" si="23"/>
        <v>570</v>
      </c>
      <c r="AD142" s="53" t="str">
        <f t="shared" si="20"/>
        <v>-</v>
      </c>
      <c r="AE142" s="28" t="str">
        <f t="shared" si="21"/>
        <v>-</v>
      </c>
      <c r="AF142" s="29" t="str">
        <f t="shared" si="25"/>
        <v>FAIL</v>
      </c>
      <c r="AG142" s="29">
        <f t="shared" si="26"/>
        <v>200</v>
      </c>
      <c r="AH142" s="29" t="str">
        <f t="shared" si="24"/>
        <v>FAIL: 2, ABSENT: 0</v>
      </c>
      <c r="AI142" s="100" t="str">
        <f t="shared" si="27"/>
        <v xml:space="preserve">English, Statistics, </v>
      </c>
      <c r="AJ142" s="115"/>
      <c r="AK142" s="115"/>
      <c r="AL142" s="115"/>
    </row>
    <row r="143" spans="1:38" ht="15.75" customHeight="1" thickBot="1">
      <c r="A143" s="58">
        <v>137</v>
      </c>
      <c r="B143" s="177">
        <v>797</v>
      </c>
      <c r="C143" s="178" t="s">
        <v>1453</v>
      </c>
      <c r="D143" s="178" t="s">
        <v>1328</v>
      </c>
      <c r="E143" s="179">
        <v>45</v>
      </c>
      <c r="F143" s="186">
        <v>36</v>
      </c>
      <c r="G143" s="169">
        <v>14</v>
      </c>
      <c r="H143" s="169">
        <v>60</v>
      </c>
      <c r="I143" s="207"/>
      <c r="J143" s="200"/>
      <c r="K143" s="193"/>
      <c r="L143" s="196">
        <v>34</v>
      </c>
      <c r="M143" s="189">
        <v>72</v>
      </c>
      <c r="N143" s="197"/>
      <c r="O143" s="197"/>
      <c r="P143" s="206"/>
      <c r="Q143" s="206"/>
      <c r="R143" s="206"/>
      <c r="S143" s="26"/>
      <c r="T143" s="207"/>
      <c r="U143" s="207"/>
      <c r="V143" s="207"/>
      <c r="W143" s="26"/>
      <c r="X143" s="189">
        <v>44</v>
      </c>
      <c r="Y143" s="207"/>
      <c r="Z143" s="207"/>
      <c r="AA143" s="207"/>
      <c r="AB143" s="26">
        <f t="shared" si="22"/>
        <v>7</v>
      </c>
      <c r="AC143" s="27">
        <f t="shared" si="23"/>
        <v>585</v>
      </c>
      <c r="AD143" s="53" t="str">
        <f t="shared" si="20"/>
        <v>-</v>
      </c>
      <c r="AE143" s="28" t="str">
        <f t="shared" si="21"/>
        <v>-</v>
      </c>
      <c r="AF143" s="29" t="str">
        <f t="shared" si="25"/>
        <v>FAIL</v>
      </c>
      <c r="AG143" s="29">
        <f t="shared" si="26"/>
        <v>100</v>
      </c>
      <c r="AH143" s="29" t="str">
        <f t="shared" si="24"/>
        <v>FAIL: 1, ABSENT: 0</v>
      </c>
      <c r="AI143" s="100" t="str">
        <f t="shared" si="27"/>
        <v xml:space="preserve">English, </v>
      </c>
      <c r="AJ143" s="115"/>
      <c r="AK143" s="115"/>
      <c r="AL143" s="115"/>
    </row>
    <row r="144" spans="1:38" ht="15.75" customHeight="1" thickBot="1">
      <c r="A144" s="58">
        <v>138</v>
      </c>
      <c r="B144" s="174">
        <v>798</v>
      </c>
      <c r="C144" s="175" t="s">
        <v>1454</v>
      </c>
      <c r="D144" s="175" t="s">
        <v>1328</v>
      </c>
      <c r="E144" s="176">
        <v>44</v>
      </c>
      <c r="F144" s="186">
        <v>45</v>
      </c>
      <c r="G144" s="168">
        <v>68</v>
      </c>
      <c r="H144" s="168">
        <v>77</v>
      </c>
      <c r="I144" s="203"/>
      <c r="J144" s="197"/>
      <c r="K144" s="185"/>
      <c r="L144" s="200"/>
      <c r="M144" s="203"/>
      <c r="N144" s="195">
        <v>78</v>
      </c>
      <c r="O144" s="200"/>
      <c r="P144" s="183"/>
      <c r="Q144" s="184">
        <v>70</v>
      </c>
      <c r="R144" s="183"/>
      <c r="S144" s="26"/>
      <c r="T144" s="199">
        <v>74</v>
      </c>
      <c r="U144" s="203"/>
      <c r="V144" s="203"/>
      <c r="W144" s="26"/>
      <c r="X144" s="203"/>
      <c r="Y144" s="203"/>
      <c r="Z144" s="203"/>
      <c r="AA144" s="203"/>
      <c r="AB144" s="26">
        <f t="shared" si="22"/>
        <v>7</v>
      </c>
      <c r="AC144" s="27">
        <f t="shared" si="23"/>
        <v>585</v>
      </c>
      <c r="AD144" s="53">
        <f t="shared" si="20"/>
        <v>456</v>
      </c>
      <c r="AE144" s="28">
        <f t="shared" si="21"/>
        <v>77.948717948717956</v>
      </c>
      <c r="AF144" s="29" t="str">
        <f t="shared" si="25"/>
        <v>PASS</v>
      </c>
      <c r="AG144" s="29">
        <f t="shared" si="26"/>
        <v>0</v>
      </c>
      <c r="AH144" s="29" t="str">
        <f t="shared" si="24"/>
        <v>PASS</v>
      </c>
      <c r="AI144" s="100" t="str">
        <f t="shared" si="27"/>
        <v/>
      </c>
      <c r="AJ144" s="115"/>
      <c r="AK144" s="115"/>
      <c r="AL144" s="115"/>
    </row>
    <row r="145" spans="1:38" ht="15.75" customHeight="1" thickBot="1">
      <c r="A145" s="58">
        <v>139</v>
      </c>
      <c r="B145" s="177">
        <v>799</v>
      </c>
      <c r="C145" s="178" t="s">
        <v>938</v>
      </c>
      <c r="D145" s="178" t="s">
        <v>1328</v>
      </c>
      <c r="E145" s="179">
        <v>39</v>
      </c>
      <c r="F145" s="186">
        <v>37</v>
      </c>
      <c r="G145" s="169">
        <v>30</v>
      </c>
      <c r="H145" s="169">
        <v>43</v>
      </c>
      <c r="I145" s="207"/>
      <c r="J145" s="200"/>
      <c r="K145" s="169">
        <v>35</v>
      </c>
      <c r="L145" s="197"/>
      <c r="M145" s="207"/>
      <c r="N145" s="197"/>
      <c r="O145" s="196">
        <v>49</v>
      </c>
      <c r="P145" s="206"/>
      <c r="Q145" s="206"/>
      <c r="R145" s="206"/>
      <c r="S145" s="26"/>
      <c r="T145" s="207"/>
      <c r="U145" s="189">
        <v>38</v>
      </c>
      <c r="V145" s="207"/>
      <c r="W145" s="26"/>
      <c r="X145" s="207"/>
      <c r="Y145" s="207"/>
      <c r="Z145" s="207"/>
      <c r="AA145" s="207"/>
      <c r="AB145" s="26">
        <f t="shared" si="22"/>
        <v>7</v>
      </c>
      <c r="AC145" s="27">
        <f t="shared" si="23"/>
        <v>585</v>
      </c>
      <c r="AD145" s="53" t="str">
        <f t="shared" si="20"/>
        <v>-</v>
      </c>
      <c r="AE145" s="28" t="str">
        <f t="shared" si="21"/>
        <v>-</v>
      </c>
      <c r="AF145" s="29" t="str">
        <f t="shared" si="25"/>
        <v>FAIL</v>
      </c>
      <c r="AG145" s="29">
        <f t="shared" si="26"/>
        <v>100</v>
      </c>
      <c r="AH145" s="29" t="str">
        <f t="shared" si="24"/>
        <v>FAIL: 1, ABSENT: 0</v>
      </c>
      <c r="AI145" s="100" t="str">
        <f t="shared" si="27"/>
        <v xml:space="preserve">English, </v>
      </c>
      <c r="AJ145" s="115"/>
      <c r="AK145" s="115"/>
      <c r="AL145" s="115"/>
    </row>
    <row r="146" spans="1:38" ht="15.75" customHeight="1" thickBot="1">
      <c r="A146" s="58">
        <v>140</v>
      </c>
      <c r="B146" s="174">
        <v>800</v>
      </c>
      <c r="C146" s="175" t="s">
        <v>1455</v>
      </c>
      <c r="D146" s="175" t="s">
        <v>1328</v>
      </c>
      <c r="E146" s="176">
        <v>45</v>
      </c>
      <c r="F146" s="186">
        <v>37</v>
      </c>
      <c r="G146" s="168">
        <v>30</v>
      </c>
      <c r="H146" s="168">
        <v>71</v>
      </c>
      <c r="I146" s="207"/>
      <c r="J146" s="197"/>
      <c r="K146" s="185"/>
      <c r="L146" s="200"/>
      <c r="M146" s="189">
        <v>74</v>
      </c>
      <c r="N146" s="200"/>
      <c r="O146" s="200"/>
      <c r="P146" s="206"/>
      <c r="Q146" s="206"/>
      <c r="R146" s="206"/>
      <c r="S146" s="26"/>
      <c r="T146" s="207"/>
      <c r="U146" s="189">
        <v>37</v>
      </c>
      <c r="V146" s="207"/>
      <c r="W146" s="26"/>
      <c r="X146" s="189">
        <v>45</v>
      </c>
      <c r="Y146" s="207"/>
      <c r="Z146" s="207"/>
      <c r="AA146" s="207"/>
      <c r="AB146" s="26">
        <f t="shared" si="22"/>
        <v>7</v>
      </c>
      <c r="AC146" s="27">
        <f t="shared" si="23"/>
        <v>570</v>
      </c>
      <c r="AD146" s="53">
        <f t="shared" si="20"/>
        <v>339</v>
      </c>
      <c r="AE146" s="28">
        <f t="shared" si="21"/>
        <v>59.473684210526315</v>
      </c>
      <c r="AF146" s="29" t="str">
        <f t="shared" si="25"/>
        <v>PASS</v>
      </c>
      <c r="AG146" s="29">
        <f t="shared" si="26"/>
        <v>100</v>
      </c>
      <c r="AH146" s="29" t="str">
        <f t="shared" si="24"/>
        <v>FAIL: 1, ABSENT: 0</v>
      </c>
      <c r="AI146" s="100" t="str">
        <f t="shared" si="27"/>
        <v xml:space="preserve">English, </v>
      </c>
      <c r="AJ146" s="115"/>
      <c r="AK146" s="115"/>
      <c r="AL146" s="115"/>
    </row>
    <row r="147" spans="1:38" ht="15.75" customHeight="1" thickBot="1">
      <c r="A147" s="58">
        <v>141</v>
      </c>
      <c r="B147" s="177">
        <v>801</v>
      </c>
      <c r="C147" s="178" t="s">
        <v>1456</v>
      </c>
      <c r="D147" s="178" t="s">
        <v>1328</v>
      </c>
      <c r="E147" s="179">
        <v>41</v>
      </c>
      <c r="F147" s="186">
        <v>34</v>
      </c>
      <c r="G147" s="169">
        <v>16</v>
      </c>
      <c r="H147" s="169">
        <v>61</v>
      </c>
      <c r="I147" s="207"/>
      <c r="J147" s="200"/>
      <c r="K147" s="169">
        <v>43</v>
      </c>
      <c r="L147" s="197"/>
      <c r="M147" s="207"/>
      <c r="N147" s="197"/>
      <c r="O147" s="196" t="s">
        <v>865</v>
      </c>
      <c r="P147" s="206"/>
      <c r="Q147" s="206"/>
      <c r="R147" s="206"/>
      <c r="S147" s="26"/>
      <c r="T147" s="189">
        <v>10</v>
      </c>
      <c r="U147" s="207"/>
      <c r="V147" s="207"/>
      <c r="W147" s="26"/>
      <c r="X147" s="207"/>
      <c r="Y147" s="207"/>
      <c r="Z147" s="207"/>
      <c r="AA147" s="207"/>
      <c r="AB147" s="26">
        <f t="shared" si="22"/>
        <v>7</v>
      </c>
      <c r="AC147" s="27">
        <f t="shared" si="23"/>
        <v>585</v>
      </c>
      <c r="AD147" s="53" t="str">
        <f t="shared" si="20"/>
        <v>-</v>
      </c>
      <c r="AE147" s="28" t="str">
        <f t="shared" si="21"/>
        <v>-</v>
      </c>
      <c r="AF147" s="29" t="str">
        <f t="shared" si="25"/>
        <v>FAIL</v>
      </c>
      <c r="AG147" s="29">
        <f t="shared" si="26"/>
        <v>300</v>
      </c>
      <c r="AH147" s="29" t="str">
        <f t="shared" si="24"/>
        <v>FAIL: 2, ABSENT: 1</v>
      </c>
      <c r="AI147" s="100" t="str">
        <f t="shared" si="27"/>
        <v xml:space="preserve">English, Persian, Home economics, </v>
      </c>
      <c r="AJ147" s="115"/>
      <c r="AK147" s="115"/>
      <c r="AL147" s="115"/>
    </row>
    <row r="148" spans="1:38" ht="15.75" customHeight="1" thickBot="1">
      <c r="A148" s="58">
        <v>142</v>
      </c>
      <c r="B148" s="174">
        <v>802</v>
      </c>
      <c r="C148" s="175" t="s">
        <v>1457</v>
      </c>
      <c r="D148" s="175" t="s">
        <v>1328</v>
      </c>
      <c r="E148" s="176">
        <v>38</v>
      </c>
      <c r="F148" s="186">
        <v>32</v>
      </c>
      <c r="G148" s="168">
        <v>36</v>
      </c>
      <c r="H148" s="168">
        <v>61</v>
      </c>
      <c r="I148" s="207"/>
      <c r="J148" s="196">
        <v>76</v>
      </c>
      <c r="K148" s="185"/>
      <c r="L148" s="195">
        <v>57</v>
      </c>
      <c r="M148" s="207"/>
      <c r="N148" s="200"/>
      <c r="O148" s="200"/>
      <c r="P148" s="206"/>
      <c r="Q148" s="206"/>
      <c r="R148" s="206"/>
      <c r="S148" s="26"/>
      <c r="T148" s="207"/>
      <c r="U148" s="207"/>
      <c r="V148" s="189">
        <v>55</v>
      </c>
      <c r="W148" s="26"/>
      <c r="X148" s="207"/>
      <c r="Y148" s="207"/>
      <c r="Z148" s="207"/>
      <c r="AA148" s="207"/>
      <c r="AB148" s="26">
        <f t="shared" si="22"/>
        <v>7</v>
      </c>
      <c r="AC148" s="27">
        <f t="shared" si="23"/>
        <v>585</v>
      </c>
      <c r="AD148" s="53">
        <f t="shared" si="20"/>
        <v>355</v>
      </c>
      <c r="AE148" s="28">
        <f t="shared" si="21"/>
        <v>60.683760683760681</v>
      </c>
      <c r="AF148" s="29" t="str">
        <f t="shared" si="25"/>
        <v>PASS</v>
      </c>
      <c r="AG148" s="29">
        <f t="shared" si="26"/>
        <v>0</v>
      </c>
      <c r="AH148" s="29" t="str">
        <f t="shared" si="24"/>
        <v>PASS</v>
      </c>
      <c r="AI148" s="100" t="str">
        <f t="shared" si="27"/>
        <v/>
      </c>
      <c r="AJ148" s="115"/>
      <c r="AK148" s="115"/>
      <c r="AL148" s="115"/>
    </row>
    <row r="149" spans="1:38" ht="15.75" customHeight="1" thickBot="1">
      <c r="A149" s="58">
        <v>143</v>
      </c>
      <c r="B149" s="177">
        <v>803</v>
      </c>
      <c r="C149" s="178" t="s">
        <v>1458</v>
      </c>
      <c r="D149" s="178" t="s">
        <v>1328</v>
      </c>
      <c r="E149" s="179">
        <v>35</v>
      </c>
      <c r="F149" s="186">
        <v>32</v>
      </c>
      <c r="G149" s="169">
        <v>17</v>
      </c>
      <c r="H149" s="169">
        <v>57</v>
      </c>
      <c r="I149" s="207"/>
      <c r="J149" s="200"/>
      <c r="K149" s="193"/>
      <c r="L149" s="197"/>
      <c r="M149" s="189">
        <v>43</v>
      </c>
      <c r="N149" s="196">
        <v>47</v>
      </c>
      <c r="O149" s="197"/>
      <c r="P149" s="206"/>
      <c r="Q149" s="206"/>
      <c r="R149" s="206"/>
      <c r="S149" s="26"/>
      <c r="T149" s="189">
        <v>39</v>
      </c>
      <c r="U149" s="207"/>
      <c r="V149" s="207"/>
      <c r="W149" s="26"/>
      <c r="X149" s="207"/>
      <c r="Y149" s="207"/>
      <c r="Z149" s="207"/>
      <c r="AA149" s="207"/>
      <c r="AB149" s="26">
        <f t="shared" si="22"/>
        <v>7</v>
      </c>
      <c r="AC149" s="27">
        <f t="shared" si="23"/>
        <v>585</v>
      </c>
      <c r="AD149" s="53">
        <f t="shared" si="20"/>
        <v>270</v>
      </c>
      <c r="AE149" s="28">
        <f t="shared" si="21"/>
        <v>46.153846153846153</v>
      </c>
      <c r="AF149" s="29" t="str">
        <f t="shared" si="25"/>
        <v>PASS</v>
      </c>
      <c r="AG149" s="29">
        <f t="shared" si="26"/>
        <v>100</v>
      </c>
      <c r="AH149" s="29" t="str">
        <f t="shared" si="24"/>
        <v>FAIL: 1, ABSENT: 0</v>
      </c>
      <c r="AI149" s="100" t="str">
        <f t="shared" si="27"/>
        <v xml:space="preserve">English, </v>
      </c>
      <c r="AJ149" s="115"/>
      <c r="AK149" s="115"/>
      <c r="AL149" s="115"/>
    </row>
    <row r="150" spans="1:38" ht="15.75" customHeight="1" thickBot="1">
      <c r="A150" s="58">
        <v>144</v>
      </c>
      <c r="B150" s="174">
        <v>804</v>
      </c>
      <c r="C150" s="175" t="s">
        <v>1459</v>
      </c>
      <c r="D150" s="175" t="s">
        <v>1328</v>
      </c>
      <c r="E150" s="176">
        <v>46</v>
      </c>
      <c r="F150" s="186">
        <v>41</v>
      </c>
      <c r="G150" s="168">
        <v>40</v>
      </c>
      <c r="H150" s="168">
        <v>64</v>
      </c>
      <c r="I150" s="207"/>
      <c r="J150" s="197"/>
      <c r="K150" s="185"/>
      <c r="L150" s="200"/>
      <c r="M150" s="207"/>
      <c r="N150" s="200"/>
      <c r="O150" s="200"/>
      <c r="P150" s="206"/>
      <c r="Q150" s="206"/>
      <c r="R150" s="206"/>
      <c r="S150" s="26"/>
      <c r="T150" s="189">
        <v>48</v>
      </c>
      <c r="U150" s="207"/>
      <c r="V150" s="189">
        <v>59</v>
      </c>
      <c r="W150" s="26"/>
      <c r="X150" s="189">
        <v>53</v>
      </c>
      <c r="Y150" s="207"/>
      <c r="Z150" s="207"/>
      <c r="AA150" s="207"/>
      <c r="AB150" s="26">
        <f t="shared" si="22"/>
        <v>7</v>
      </c>
      <c r="AC150" s="27">
        <f t="shared" si="23"/>
        <v>555</v>
      </c>
      <c r="AD150" s="53">
        <f t="shared" si="20"/>
        <v>351</v>
      </c>
      <c r="AE150" s="28">
        <f t="shared" si="21"/>
        <v>63.243243243243242</v>
      </c>
      <c r="AF150" s="29" t="str">
        <f t="shared" si="25"/>
        <v>PASS</v>
      </c>
      <c r="AG150" s="29">
        <f t="shared" si="26"/>
        <v>0</v>
      </c>
      <c r="AH150" s="29" t="str">
        <f t="shared" si="24"/>
        <v>PASS</v>
      </c>
      <c r="AI150" s="100" t="str">
        <f t="shared" si="27"/>
        <v/>
      </c>
      <c r="AJ150" s="115"/>
      <c r="AK150" s="115"/>
      <c r="AL150" s="115"/>
    </row>
    <row r="151" spans="1:38" s="111" customFormat="1" ht="15.75" customHeight="1" thickBot="1">
      <c r="A151" s="58">
        <v>145</v>
      </c>
      <c r="B151" s="177">
        <v>805</v>
      </c>
      <c r="C151" s="178" t="s">
        <v>1460</v>
      </c>
      <c r="D151" s="178" t="s">
        <v>1328</v>
      </c>
      <c r="E151" s="179">
        <v>43</v>
      </c>
      <c r="F151" s="186">
        <v>33</v>
      </c>
      <c r="G151" s="169">
        <v>31</v>
      </c>
      <c r="H151" s="169">
        <v>67</v>
      </c>
      <c r="I151" s="207"/>
      <c r="J151" s="195">
        <v>51</v>
      </c>
      <c r="K151" s="193"/>
      <c r="L151" s="197"/>
      <c r="M151" s="207"/>
      <c r="N151" s="197"/>
      <c r="O151" s="196">
        <v>76</v>
      </c>
      <c r="P151" s="206"/>
      <c r="Q151" s="206"/>
      <c r="R151" s="206"/>
      <c r="S151" s="106"/>
      <c r="T151" s="207"/>
      <c r="U151" s="189">
        <v>41</v>
      </c>
      <c r="V151" s="207"/>
      <c r="W151" s="106"/>
      <c r="X151" s="207"/>
      <c r="Y151" s="207"/>
      <c r="Z151" s="207"/>
      <c r="AA151" s="207"/>
      <c r="AB151" s="106">
        <f t="shared" si="22"/>
        <v>7</v>
      </c>
      <c r="AC151" s="108">
        <f t="shared" si="23"/>
        <v>585</v>
      </c>
      <c r="AD151" s="108">
        <f t="shared" si="20"/>
        <v>342</v>
      </c>
      <c r="AE151" s="109">
        <f t="shared" si="21"/>
        <v>58.461538461538467</v>
      </c>
      <c r="AF151" s="29" t="str">
        <f t="shared" si="25"/>
        <v>PASS</v>
      </c>
      <c r="AG151" s="29">
        <f t="shared" si="26"/>
        <v>100</v>
      </c>
      <c r="AH151" s="110" t="str">
        <f t="shared" si="24"/>
        <v>FAIL: 1, ABSENT: 0</v>
      </c>
      <c r="AI151" s="100" t="str">
        <f t="shared" si="27"/>
        <v xml:space="preserve">English, </v>
      </c>
      <c r="AJ151" s="115"/>
      <c r="AK151" s="115"/>
      <c r="AL151" s="115"/>
    </row>
    <row r="152" spans="1:38" ht="15.75" customHeight="1" thickBot="1">
      <c r="A152" s="58">
        <v>146</v>
      </c>
      <c r="B152" s="174">
        <v>806</v>
      </c>
      <c r="C152" s="175" t="s">
        <v>1461</v>
      </c>
      <c r="D152" s="175" t="s">
        <v>1328</v>
      </c>
      <c r="E152" s="176">
        <v>43</v>
      </c>
      <c r="F152" s="186" t="s">
        <v>865</v>
      </c>
      <c r="G152" s="168">
        <v>43</v>
      </c>
      <c r="H152" s="168">
        <v>65</v>
      </c>
      <c r="I152" s="189">
        <v>35</v>
      </c>
      <c r="J152" s="197"/>
      <c r="K152" s="185"/>
      <c r="L152" s="200"/>
      <c r="M152" s="207"/>
      <c r="N152" s="195">
        <v>63</v>
      </c>
      <c r="O152" s="200"/>
      <c r="P152" s="206"/>
      <c r="Q152" s="206"/>
      <c r="R152" s="206"/>
      <c r="S152" s="26"/>
      <c r="T152" s="207"/>
      <c r="U152" s="207"/>
      <c r="V152" s="189">
        <v>46</v>
      </c>
      <c r="W152" s="26"/>
      <c r="X152" s="207"/>
      <c r="Y152" s="207"/>
      <c r="Z152" s="207"/>
      <c r="AA152" s="207"/>
      <c r="AB152" s="26">
        <f t="shared" si="22"/>
        <v>7</v>
      </c>
      <c r="AC152" s="27">
        <f t="shared" si="23"/>
        <v>585</v>
      </c>
      <c r="AD152" s="53" t="str">
        <f t="shared" si="20"/>
        <v>-</v>
      </c>
      <c r="AE152" s="28" t="str">
        <f t="shared" si="21"/>
        <v>-</v>
      </c>
      <c r="AF152" s="29" t="str">
        <f t="shared" si="25"/>
        <v>FAIL</v>
      </c>
      <c r="AG152" s="29">
        <f t="shared" si="26"/>
        <v>100</v>
      </c>
      <c r="AH152" s="29" t="str">
        <f t="shared" si="24"/>
        <v>FAIL: 0, ABSENT: 1</v>
      </c>
      <c r="AI152" s="100" t="str">
        <f t="shared" si="27"/>
        <v xml:space="preserve">Pak studies, </v>
      </c>
      <c r="AJ152" s="115"/>
      <c r="AK152" s="115"/>
      <c r="AL152" s="115"/>
    </row>
    <row r="153" spans="1:38" ht="15.75" customHeight="1" thickBot="1">
      <c r="A153" s="58">
        <v>147</v>
      </c>
      <c r="B153" s="177">
        <v>807</v>
      </c>
      <c r="C153" s="178" t="s">
        <v>959</v>
      </c>
      <c r="D153" s="178" t="s">
        <v>1328</v>
      </c>
      <c r="E153" s="179">
        <v>44</v>
      </c>
      <c r="F153" s="186">
        <v>33</v>
      </c>
      <c r="G153" s="169">
        <v>42</v>
      </c>
      <c r="H153" s="169">
        <v>72</v>
      </c>
      <c r="I153" s="207"/>
      <c r="J153" s="195">
        <v>59</v>
      </c>
      <c r="K153" s="193"/>
      <c r="L153" s="197"/>
      <c r="M153" s="207"/>
      <c r="N153" s="197"/>
      <c r="O153" s="197"/>
      <c r="P153" s="206"/>
      <c r="Q153" s="206"/>
      <c r="R153" s="158" t="s">
        <v>865</v>
      </c>
      <c r="S153" s="26"/>
      <c r="T153" s="189">
        <v>42</v>
      </c>
      <c r="U153" s="207"/>
      <c r="V153" s="207"/>
      <c r="W153" s="26"/>
      <c r="X153" s="207"/>
      <c r="Y153" s="207"/>
      <c r="Z153" s="207"/>
      <c r="AA153" s="207"/>
      <c r="AB153" s="26">
        <f t="shared" si="22"/>
        <v>7</v>
      </c>
      <c r="AC153" s="27">
        <f t="shared" si="23"/>
        <v>585</v>
      </c>
      <c r="AD153" s="53">
        <f t="shared" si="20"/>
        <v>292</v>
      </c>
      <c r="AE153" s="28">
        <f t="shared" si="21"/>
        <v>49.914529914529915</v>
      </c>
      <c r="AF153" s="29" t="str">
        <f t="shared" si="25"/>
        <v>PASS</v>
      </c>
      <c r="AG153" s="29">
        <f t="shared" si="26"/>
        <v>100</v>
      </c>
      <c r="AH153" s="29" t="str">
        <f t="shared" si="24"/>
        <v>FAIL: 0, ABSENT: 1</v>
      </c>
      <c r="AI153" s="100" t="str">
        <f t="shared" si="27"/>
        <v xml:space="preserve">Sociology, </v>
      </c>
      <c r="AJ153" s="115"/>
      <c r="AK153" s="115"/>
      <c r="AL153" s="115"/>
    </row>
    <row r="154" spans="1:38" ht="15.75" customHeight="1" thickBot="1">
      <c r="A154" s="58">
        <v>148</v>
      </c>
      <c r="B154" s="174">
        <v>808</v>
      </c>
      <c r="C154" s="175" t="s">
        <v>1462</v>
      </c>
      <c r="D154" s="175" t="s">
        <v>1328</v>
      </c>
      <c r="E154" s="176">
        <v>38</v>
      </c>
      <c r="F154" s="186">
        <v>35</v>
      </c>
      <c r="G154" s="168">
        <v>28</v>
      </c>
      <c r="H154" s="168">
        <v>61</v>
      </c>
      <c r="I154" s="207"/>
      <c r="J154" s="196">
        <v>67</v>
      </c>
      <c r="K154" s="185"/>
      <c r="L154" s="200"/>
      <c r="M154" s="207"/>
      <c r="N154" s="200"/>
      <c r="O154" s="200"/>
      <c r="P154" s="206"/>
      <c r="Q154" s="206"/>
      <c r="R154" s="158" t="s">
        <v>865</v>
      </c>
      <c r="S154" s="26"/>
      <c r="T154" s="189">
        <v>40</v>
      </c>
      <c r="U154" s="207"/>
      <c r="V154" s="207"/>
      <c r="W154" s="26"/>
      <c r="X154" s="207"/>
      <c r="Y154" s="207"/>
      <c r="Z154" s="207"/>
      <c r="AA154" s="207"/>
      <c r="AB154" s="26">
        <f t="shared" si="22"/>
        <v>7</v>
      </c>
      <c r="AC154" s="27">
        <f t="shared" si="23"/>
        <v>585</v>
      </c>
      <c r="AD154" s="53" t="str">
        <f t="shared" si="20"/>
        <v>-</v>
      </c>
      <c r="AE154" s="28" t="str">
        <f t="shared" si="21"/>
        <v>-</v>
      </c>
      <c r="AF154" s="29" t="str">
        <f t="shared" si="25"/>
        <v>FAIL</v>
      </c>
      <c r="AG154" s="29">
        <f t="shared" si="26"/>
        <v>200</v>
      </c>
      <c r="AH154" s="29" t="str">
        <f t="shared" si="24"/>
        <v>FAIL: 1, ABSENT: 1</v>
      </c>
      <c r="AI154" s="100" t="str">
        <f t="shared" si="27"/>
        <v xml:space="preserve">English, Sociology, </v>
      </c>
      <c r="AJ154" s="115"/>
      <c r="AK154" s="115"/>
      <c r="AL154" s="115"/>
    </row>
    <row r="155" spans="1:38" s="111" customFormat="1" ht="15.75" customHeight="1" thickBot="1">
      <c r="A155" s="58">
        <v>149</v>
      </c>
      <c r="B155" s="177">
        <v>809</v>
      </c>
      <c r="C155" s="178" t="s">
        <v>1463</v>
      </c>
      <c r="D155" s="178" t="s">
        <v>1328</v>
      </c>
      <c r="E155" s="179">
        <v>48</v>
      </c>
      <c r="F155" s="186">
        <v>36</v>
      </c>
      <c r="G155" s="169">
        <v>50</v>
      </c>
      <c r="H155" s="169">
        <v>76</v>
      </c>
      <c r="I155" s="207"/>
      <c r="J155" s="200"/>
      <c r="K155" s="193"/>
      <c r="L155" s="197"/>
      <c r="M155" s="189">
        <v>77</v>
      </c>
      <c r="N155" s="197"/>
      <c r="O155" s="197"/>
      <c r="P155" s="206"/>
      <c r="Q155" s="206"/>
      <c r="R155" s="206"/>
      <c r="S155" s="106"/>
      <c r="T155" s="207"/>
      <c r="U155" s="189">
        <v>49</v>
      </c>
      <c r="V155" s="207"/>
      <c r="W155" s="106"/>
      <c r="X155" s="189">
        <v>48</v>
      </c>
      <c r="Y155" s="207"/>
      <c r="Z155" s="207"/>
      <c r="AA155" s="207"/>
      <c r="AB155" s="106">
        <f t="shared" si="22"/>
        <v>7</v>
      </c>
      <c r="AC155" s="108">
        <f t="shared" si="23"/>
        <v>570</v>
      </c>
      <c r="AD155" s="108">
        <f t="shared" si="20"/>
        <v>384</v>
      </c>
      <c r="AE155" s="109">
        <f t="shared" si="21"/>
        <v>67.368421052631575</v>
      </c>
      <c r="AF155" s="29" t="str">
        <f t="shared" si="25"/>
        <v>PASS</v>
      </c>
      <c r="AG155" s="29">
        <f t="shared" si="26"/>
        <v>0</v>
      </c>
      <c r="AH155" s="110" t="str">
        <f t="shared" si="24"/>
        <v>PASS</v>
      </c>
      <c r="AI155" s="100" t="str">
        <f t="shared" si="27"/>
        <v/>
      </c>
      <c r="AJ155" s="115"/>
      <c r="AK155" s="115"/>
      <c r="AL155" s="115"/>
    </row>
    <row r="156" spans="1:38" ht="15.75" customHeight="1" thickBot="1">
      <c r="A156" s="58">
        <v>150</v>
      </c>
      <c r="B156" s="174">
        <v>811</v>
      </c>
      <c r="C156" s="175" t="s">
        <v>1464</v>
      </c>
      <c r="D156" s="175" t="s">
        <v>1328</v>
      </c>
      <c r="E156" s="176">
        <v>20</v>
      </c>
      <c r="F156" s="186" t="s">
        <v>865</v>
      </c>
      <c r="G156" s="168" t="s">
        <v>865</v>
      </c>
      <c r="H156" s="168" t="s">
        <v>865</v>
      </c>
      <c r="I156" s="207"/>
      <c r="J156" s="196">
        <v>23</v>
      </c>
      <c r="K156" s="185"/>
      <c r="L156" s="200"/>
      <c r="M156" s="207"/>
      <c r="N156" s="200"/>
      <c r="O156" s="195">
        <v>21</v>
      </c>
      <c r="P156" s="206"/>
      <c r="Q156" s="206"/>
      <c r="R156" s="206"/>
      <c r="S156" s="26"/>
      <c r="T156" s="207"/>
      <c r="U156" s="189">
        <v>52</v>
      </c>
      <c r="V156" s="207"/>
      <c r="W156" s="26"/>
      <c r="X156" s="207"/>
      <c r="Y156" s="207"/>
      <c r="Z156" s="207"/>
      <c r="AA156" s="207"/>
      <c r="AB156" s="26">
        <f t="shared" si="22"/>
        <v>7</v>
      </c>
      <c r="AC156" s="27">
        <f t="shared" si="23"/>
        <v>585</v>
      </c>
      <c r="AD156" s="53" t="str">
        <f t="shared" ref="AD156:AD187" si="28">IF(AF156="PASS", SUMIF(E156:AA156,"&gt;0"), "-")</f>
        <v>-</v>
      </c>
      <c r="AE156" s="28" t="str">
        <f t="shared" ref="AE156:AE187" si="29">IF(ISNUMBER(AD156), AD156/AC156*100, "-")</f>
        <v>-</v>
      </c>
      <c r="AF156" s="29" t="str">
        <f t="shared" si="25"/>
        <v>FAIL</v>
      </c>
      <c r="AG156" s="29">
        <f t="shared" si="26"/>
        <v>500</v>
      </c>
      <c r="AH156" s="29" t="str">
        <f t="shared" si="24"/>
        <v>FAIL: 2, ABSENT: 3</v>
      </c>
      <c r="AI156" s="100" t="str">
        <f t="shared" si="27"/>
        <v xml:space="preserve">Pak studies, English, Urdu, Civics, Persian, </v>
      </c>
      <c r="AJ156" s="115"/>
      <c r="AK156" s="115"/>
      <c r="AL156" s="115"/>
    </row>
    <row r="157" spans="1:38" ht="15.75" customHeight="1" thickBot="1">
      <c r="A157" s="58">
        <v>151</v>
      </c>
      <c r="B157" s="177">
        <v>812</v>
      </c>
      <c r="C157" s="178" t="s">
        <v>1465</v>
      </c>
      <c r="D157" s="178" t="s">
        <v>1328</v>
      </c>
      <c r="E157" s="179">
        <v>46</v>
      </c>
      <c r="F157" s="186">
        <v>39</v>
      </c>
      <c r="G157" s="169">
        <v>37</v>
      </c>
      <c r="H157" s="169">
        <v>74</v>
      </c>
      <c r="I157" s="207"/>
      <c r="J157" s="195">
        <v>82</v>
      </c>
      <c r="K157" s="193"/>
      <c r="L157" s="197"/>
      <c r="M157" s="207"/>
      <c r="N157" s="197"/>
      <c r="O157" s="197"/>
      <c r="P157" s="206"/>
      <c r="Q157" s="206"/>
      <c r="R157" s="158">
        <v>70</v>
      </c>
      <c r="S157" s="26"/>
      <c r="T157" s="207"/>
      <c r="U157" s="189">
        <v>53</v>
      </c>
      <c r="V157" s="207"/>
      <c r="W157" s="26"/>
      <c r="X157" s="207"/>
      <c r="Y157" s="207"/>
      <c r="Z157" s="207"/>
      <c r="AA157" s="207"/>
      <c r="AB157" s="26">
        <f t="shared" si="22"/>
        <v>7</v>
      </c>
      <c r="AC157" s="27">
        <f t="shared" si="23"/>
        <v>585</v>
      </c>
      <c r="AD157" s="53">
        <f t="shared" si="28"/>
        <v>401</v>
      </c>
      <c r="AE157" s="28">
        <f t="shared" si="29"/>
        <v>68.547008547008545</v>
      </c>
      <c r="AF157" s="29" t="str">
        <f t="shared" si="25"/>
        <v>PASS</v>
      </c>
      <c r="AG157" s="29">
        <f t="shared" si="26"/>
        <v>0</v>
      </c>
      <c r="AH157" s="29" t="str">
        <f t="shared" si="24"/>
        <v>PASS</v>
      </c>
      <c r="AI157" s="100" t="str">
        <f t="shared" si="27"/>
        <v/>
      </c>
      <c r="AJ157" s="115"/>
      <c r="AK157" s="115"/>
      <c r="AL157" s="115"/>
    </row>
    <row r="158" spans="1:38" ht="15.75" customHeight="1" thickBot="1">
      <c r="A158" s="58">
        <v>152</v>
      </c>
      <c r="B158" s="174">
        <v>813</v>
      </c>
      <c r="C158" s="175" t="s">
        <v>1466</v>
      </c>
      <c r="D158" s="175" t="s">
        <v>1328</v>
      </c>
      <c r="E158" s="176" t="s">
        <v>865</v>
      </c>
      <c r="F158" s="186" t="s">
        <v>865</v>
      </c>
      <c r="G158" s="168">
        <v>25</v>
      </c>
      <c r="H158" s="168">
        <v>73</v>
      </c>
      <c r="I158" s="189">
        <v>53</v>
      </c>
      <c r="J158" s="197"/>
      <c r="K158" s="185"/>
      <c r="L158" s="200"/>
      <c r="M158" s="207"/>
      <c r="N158" s="200"/>
      <c r="O158" s="195">
        <v>63</v>
      </c>
      <c r="P158" s="206"/>
      <c r="Q158" s="206"/>
      <c r="R158" s="206"/>
      <c r="S158" s="26"/>
      <c r="T158" s="207"/>
      <c r="U158" s="207"/>
      <c r="V158" s="207"/>
      <c r="W158" s="26"/>
      <c r="X158" s="189">
        <v>41</v>
      </c>
      <c r="Y158" s="207"/>
      <c r="Z158" s="207"/>
      <c r="AA158" s="207"/>
      <c r="AB158" s="26">
        <f t="shared" si="22"/>
        <v>7</v>
      </c>
      <c r="AC158" s="27">
        <f t="shared" si="23"/>
        <v>585</v>
      </c>
      <c r="AD158" s="53" t="str">
        <f t="shared" si="28"/>
        <v>-</v>
      </c>
      <c r="AE158" s="28" t="str">
        <f t="shared" si="29"/>
        <v>-</v>
      </c>
      <c r="AF158" s="29" t="str">
        <f t="shared" si="25"/>
        <v>FAIL</v>
      </c>
      <c r="AG158" s="29">
        <f t="shared" si="26"/>
        <v>300</v>
      </c>
      <c r="AH158" s="29" t="str">
        <f t="shared" si="24"/>
        <v>FAIL: 1, ABSENT: 2</v>
      </c>
      <c r="AI158" s="100" t="str">
        <f t="shared" si="27"/>
        <v xml:space="preserve">Tarjuma, Pak studies, English, </v>
      </c>
      <c r="AJ158" s="115"/>
      <c r="AK158" s="115"/>
      <c r="AL158" s="115"/>
    </row>
    <row r="159" spans="1:38" ht="15.75" customHeight="1" thickBot="1">
      <c r="A159" s="58">
        <v>153</v>
      </c>
      <c r="B159" s="177">
        <v>814</v>
      </c>
      <c r="C159" s="178" t="s">
        <v>1467</v>
      </c>
      <c r="D159" s="178" t="s">
        <v>1328</v>
      </c>
      <c r="E159" s="179">
        <v>45</v>
      </c>
      <c r="F159" s="186">
        <v>37</v>
      </c>
      <c r="G159" s="169">
        <v>26</v>
      </c>
      <c r="H159" s="169">
        <v>65</v>
      </c>
      <c r="I159" s="207"/>
      <c r="J159" s="200"/>
      <c r="K159" s="193"/>
      <c r="L159" s="197"/>
      <c r="M159" s="207"/>
      <c r="N159" s="197"/>
      <c r="O159" s="197"/>
      <c r="P159" s="206"/>
      <c r="Q159" s="206"/>
      <c r="R159" s="158" t="s">
        <v>865</v>
      </c>
      <c r="S159" s="26"/>
      <c r="T159" s="207"/>
      <c r="U159" s="189">
        <v>55</v>
      </c>
      <c r="V159" s="207"/>
      <c r="W159" s="26"/>
      <c r="X159" s="189">
        <v>28</v>
      </c>
      <c r="Y159" s="207"/>
      <c r="Z159" s="207"/>
      <c r="AA159" s="207"/>
      <c r="AB159" s="26">
        <f t="shared" si="22"/>
        <v>7</v>
      </c>
      <c r="AC159" s="27">
        <f t="shared" si="23"/>
        <v>570</v>
      </c>
      <c r="AD159" s="53" t="str">
        <f t="shared" si="28"/>
        <v>-</v>
      </c>
      <c r="AE159" s="28" t="str">
        <f t="shared" si="29"/>
        <v>-</v>
      </c>
      <c r="AF159" s="29" t="str">
        <f t="shared" si="25"/>
        <v>FAIL</v>
      </c>
      <c r="AG159" s="29">
        <f t="shared" si="26"/>
        <v>200</v>
      </c>
      <c r="AH159" s="29" t="str">
        <f t="shared" si="24"/>
        <v>FAIL: 1, ABSENT: 1</v>
      </c>
      <c r="AI159" s="100" t="str">
        <f t="shared" si="27"/>
        <v xml:space="preserve">English, Sociology, </v>
      </c>
      <c r="AJ159" s="115"/>
      <c r="AK159" s="115"/>
      <c r="AL159" s="115"/>
    </row>
    <row r="160" spans="1:38" ht="15.75" customHeight="1" thickBot="1">
      <c r="A160" s="58">
        <v>154</v>
      </c>
      <c r="B160" s="174">
        <v>815</v>
      </c>
      <c r="C160" s="175" t="s">
        <v>1468</v>
      </c>
      <c r="D160" s="175" t="s">
        <v>1328</v>
      </c>
      <c r="E160" s="176">
        <v>43</v>
      </c>
      <c r="F160" s="186">
        <v>44</v>
      </c>
      <c r="G160" s="168">
        <v>31</v>
      </c>
      <c r="H160" s="168">
        <v>70</v>
      </c>
      <c r="I160" s="207"/>
      <c r="J160" s="197"/>
      <c r="K160" s="185"/>
      <c r="L160" s="200"/>
      <c r="M160" s="207"/>
      <c r="N160" s="200"/>
      <c r="O160" s="200"/>
      <c r="P160" s="206"/>
      <c r="Q160" s="206"/>
      <c r="R160" s="158" t="s">
        <v>865</v>
      </c>
      <c r="S160" s="26"/>
      <c r="T160" s="207"/>
      <c r="U160" s="189">
        <v>46</v>
      </c>
      <c r="V160" s="207"/>
      <c r="W160" s="26"/>
      <c r="X160" s="189">
        <v>56</v>
      </c>
      <c r="Y160" s="207"/>
      <c r="Z160" s="207"/>
      <c r="AA160" s="207"/>
      <c r="AB160" s="26">
        <f t="shared" si="22"/>
        <v>7</v>
      </c>
      <c r="AC160" s="27">
        <f t="shared" si="23"/>
        <v>570</v>
      </c>
      <c r="AD160" s="53" t="str">
        <f t="shared" si="28"/>
        <v>-</v>
      </c>
      <c r="AE160" s="28" t="str">
        <f t="shared" si="29"/>
        <v>-</v>
      </c>
      <c r="AF160" s="29" t="str">
        <f t="shared" si="25"/>
        <v>FAIL</v>
      </c>
      <c r="AG160" s="29">
        <f t="shared" si="26"/>
        <v>200</v>
      </c>
      <c r="AH160" s="29" t="str">
        <f t="shared" si="24"/>
        <v>FAIL: 1, ABSENT: 1</v>
      </c>
      <c r="AI160" s="100" t="str">
        <f t="shared" si="27"/>
        <v xml:space="preserve">English, Sociology, </v>
      </c>
      <c r="AJ160" s="115"/>
      <c r="AK160" s="115"/>
      <c r="AL160" s="115"/>
    </row>
    <row r="161" spans="1:38" ht="15.75" customHeight="1" thickBot="1">
      <c r="A161" s="58">
        <v>155</v>
      </c>
      <c r="B161" s="177">
        <v>816</v>
      </c>
      <c r="C161" s="178" t="s">
        <v>1469</v>
      </c>
      <c r="D161" s="178" t="s">
        <v>1328</v>
      </c>
      <c r="E161" s="179">
        <v>30</v>
      </c>
      <c r="F161" s="186" t="s">
        <v>865</v>
      </c>
      <c r="G161" s="169">
        <v>20</v>
      </c>
      <c r="H161" s="169">
        <v>43</v>
      </c>
      <c r="I161" s="207"/>
      <c r="J161" s="195">
        <v>18</v>
      </c>
      <c r="K161" s="193"/>
      <c r="L161" s="197"/>
      <c r="M161" s="207"/>
      <c r="N161" s="197"/>
      <c r="O161" s="197"/>
      <c r="P161" s="206"/>
      <c r="Q161" s="206"/>
      <c r="R161" s="206"/>
      <c r="S161" s="26"/>
      <c r="T161" s="207"/>
      <c r="U161" s="189">
        <v>38</v>
      </c>
      <c r="V161" s="207"/>
      <c r="W161" s="26"/>
      <c r="X161" s="207"/>
      <c r="Y161" s="207"/>
      <c r="Z161" s="207"/>
      <c r="AA161" s="189">
        <v>60</v>
      </c>
      <c r="AB161" s="26">
        <f t="shared" si="22"/>
        <v>7</v>
      </c>
      <c r="AC161" s="27">
        <f t="shared" si="23"/>
        <v>585</v>
      </c>
      <c r="AD161" s="53" t="str">
        <f t="shared" si="28"/>
        <v>-</v>
      </c>
      <c r="AE161" s="28" t="str">
        <f t="shared" si="29"/>
        <v>-</v>
      </c>
      <c r="AF161" s="29" t="str">
        <f t="shared" si="25"/>
        <v>FAIL</v>
      </c>
      <c r="AG161" s="29">
        <f t="shared" si="26"/>
        <v>300</v>
      </c>
      <c r="AH161" s="29" t="str">
        <f t="shared" si="24"/>
        <v>FAIL: 2, ABSENT: 1</v>
      </c>
      <c r="AI161" s="100" t="str">
        <f t="shared" si="27"/>
        <v xml:space="preserve">Pak studies, English, Civics, </v>
      </c>
      <c r="AJ161" s="115"/>
      <c r="AK161" s="115"/>
      <c r="AL161" s="115"/>
    </row>
    <row r="162" spans="1:38" ht="15.75" customHeight="1" thickBot="1">
      <c r="A162" s="58">
        <v>156</v>
      </c>
      <c r="B162" s="174">
        <v>817</v>
      </c>
      <c r="C162" s="175" t="s">
        <v>1470</v>
      </c>
      <c r="D162" s="175" t="s">
        <v>1328</v>
      </c>
      <c r="E162" s="176" t="s">
        <v>865</v>
      </c>
      <c r="F162" s="186">
        <v>35</v>
      </c>
      <c r="G162" s="168" t="s">
        <v>865</v>
      </c>
      <c r="H162" s="168" t="s">
        <v>865</v>
      </c>
      <c r="I162" s="207"/>
      <c r="J162" s="197"/>
      <c r="K162" s="168" t="s">
        <v>865</v>
      </c>
      <c r="L162" s="200"/>
      <c r="M162" s="207"/>
      <c r="N162" s="200"/>
      <c r="O162" s="195">
        <v>70</v>
      </c>
      <c r="P162" s="206"/>
      <c r="Q162" s="206"/>
      <c r="R162" s="206"/>
      <c r="S162" s="26"/>
      <c r="T162" s="189" t="s">
        <v>865</v>
      </c>
      <c r="U162" s="207"/>
      <c r="V162" s="207"/>
      <c r="W162" s="26"/>
      <c r="X162" s="207"/>
      <c r="Y162" s="207"/>
      <c r="Z162" s="207"/>
      <c r="AA162" s="207"/>
      <c r="AB162" s="26">
        <f t="shared" si="22"/>
        <v>7</v>
      </c>
      <c r="AC162" s="27">
        <f t="shared" si="23"/>
        <v>585</v>
      </c>
      <c r="AD162" s="53" t="str">
        <f t="shared" si="28"/>
        <v>-</v>
      </c>
      <c r="AE162" s="28" t="str">
        <f t="shared" si="29"/>
        <v>-</v>
      </c>
      <c r="AF162" s="29" t="str">
        <f t="shared" si="25"/>
        <v>FAIL</v>
      </c>
      <c r="AG162" s="29">
        <f t="shared" si="26"/>
        <v>500</v>
      </c>
      <c r="AH162" s="29" t="str">
        <f t="shared" si="24"/>
        <v>FAIL: 0, ABSENT: 5</v>
      </c>
      <c r="AI162" s="100" t="str">
        <f t="shared" si="27"/>
        <v xml:space="preserve">Tarjuma, English, Urdu, Economics, Home economics, </v>
      </c>
      <c r="AJ162" s="115"/>
      <c r="AK162" s="115"/>
      <c r="AL162" s="115"/>
    </row>
    <row r="163" spans="1:38" ht="15.75" customHeight="1" thickBot="1">
      <c r="A163" s="58">
        <v>157</v>
      </c>
      <c r="B163" s="177">
        <v>818</v>
      </c>
      <c r="C163" s="178" t="s">
        <v>1471</v>
      </c>
      <c r="D163" s="178" t="s">
        <v>1328</v>
      </c>
      <c r="E163" s="179" t="s">
        <v>865</v>
      </c>
      <c r="F163" s="186" t="s">
        <v>865</v>
      </c>
      <c r="G163" s="169" t="s">
        <v>865</v>
      </c>
      <c r="H163" s="169" t="s">
        <v>865</v>
      </c>
      <c r="I163" s="207"/>
      <c r="J163" s="195" t="s">
        <v>865</v>
      </c>
      <c r="K163" s="193"/>
      <c r="L163" s="196" t="s">
        <v>865</v>
      </c>
      <c r="M163" s="207"/>
      <c r="N163" s="197"/>
      <c r="O163" s="197"/>
      <c r="P163" s="206"/>
      <c r="Q163" s="206"/>
      <c r="R163" s="206"/>
      <c r="S163" s="26"/>
      <c r="T163" s="207"/>
      <c r="U163" s="207"/>
      <c r="V163" s="189" t="s">
        <v>865</v>
      </c>
      <c r="W163" s="26"/>
      <c r="X163" s="207"/>
      <c r="Y163" s="207"/>
      <c r="Z163" s="207"/>
      <c r="AA163" s="207"/>
      <c r="AB163" s="26">
        <f t="shared" si="22"/>
        <v>7</v>
      </c>
      <c r="AC163" s="27">
        <f t="shared" si="23"/>
        <v>585</v>
      </c>
      <c r="AD163" s="53" t="str">
        <f t="shared" si="28"/>
        <v>-</v>
      </c>
      <c r="AE163" s="28" t="str">
        <f t="shared" si="29"/>
        <v>-</v>
      </c>
      <c r="AF163" s="29" t="str">
        <f t="shared" si="25"/>
        <v>ABSENT</v>
      </c>
      <c r="AG163" s="29">
        <f t="shared" si="26"/>
        <v>700</v>
      </c>
      <c r="AH163" s="29" t="str">
        <f t="shared" si="24"/>
        <v>FAIL: 0, ABSENT: 7</v>
      </c>
      <c r="AI163" s="100" t="str">
        <f t="shared" si="27"/>
        <v xml:space="preserve">Tarjuma, Pak studies, English, Urdu, Civics, Education, Geography, </v>
      </c>
      <c r="AJ163" s="115"/>
      <c r="AK163" s="115"/>
      <c r="AL163" s="115"/>
    </row>
    <row r="164" spans="1:38" ht="15.75" customHeight="1" thickBot="1">
      <c r="A164" s="58">
        <v>158</v>
      </c>
      <c r="B164" s="174">
        <v>819</v>
      </c>
      <c r="C164" s="175" t="s">
        <v>1472</v>
      </c>
      <c r="D164" s="175" t="s">
        <v>1328</v>
      </c>
      <c r="E164" s="176">
        <v>43</v>
      </c>
      <c r="F164" s="186">
        <v>39</v>
      </c>
      <c r="G164" s="168">
        <v>42</v>
      </c>
      <c r="H164" s="168">
        <v>66</v>
      </c>
      <c r="I164" s="207"/>
      <c r="J164" s="197"/>
      <c r="K164" s="185"/>
      <c r="L164" s="195">
        <v>62</v>
      </c>
      <c r="M164" s="207"/>
      <c r="N164" s="200"/>
      <c r="O164" s="200"/>
      <c r="P164" s="206"/>
      <c r="Q164" s="206"/>
      <c r="R164" s="158">
        <v>65</v>
      </c>
      <c r="S164" s="26"/>
      <c r="T164" s="207"/>
      <c r="U164" s="207"/>
      <c r="V164" s="207"/>
      <c r="W164" s="26"/>
      <c r="X164" s="189">
        <v>39</v>
      </c>
      <c r="Y164" s="207"/>
      <c r="Z164" s="207"/>
      <c r="AA164" s="207"/>
      <c r="AB164" s="26">
        <f t="shared" si="22"/>
        <v>7</v>
      </c>
      <c r="AC164" s="27">
        <f t="shared" si="23"/>
        <v>585</v>
      </c>
      <c r="AD164" s="53">
        <f t="shared" si="28"/>
        <v>356</v>
      </c>
      <c r="AE164" s="28">
        <f t="shared" si="29"/>
        <v>60.854700854700852</v>
      </c>
      <c r="AF164" s="29" t="str">
        <f t="shared" si="25"/>
        <v>PASS</v>
      </c>
      <c r="AG164" s="29">
        <f t="shared" si="26"/>
        <v>0</v>
      </c>
      <c r="AH164" s="29" t="str">
        <f t="shared" si="24"/>
        <v>PASS</v>
      </c>
      <c r="AI164" s="100" t="str">
        <f t="shared" si="27"/>
        <v/>
      </c>
      <c r="AJ164" s="115"/>
      <c r="AK164" s="115"/>
      <c r="AL164" s="115"/>
    </row>
    <row r="165" spans="1:38" ht="15.75" customHeight="1" thickBot="1">
      <c r="A165" s="58">
        <v>159</v>
      </c>
      <c r="B165" s="177">
        <v>820</v>
      </c>
      <c r="C165" s="178" t="s">
        <v>1473</v>
      </c>
      <c r="D165" s="178" t="s">
        <v>1328</v>
      </c>
      <c r="E165" s="179" t="s">
        <v>865</v>
      </c>
      <c r="F165" s="186" t="s">
        <v>865</v>
      </c>
      <c r="G165" s="169" t="s">
        <v>865</v>
      </c>
      <c r="H165" s="169" t="s">
        <v>865</v>
      </c>
      <c r="I165" s="207"/>
      <c r="J165" s="200"/>
      <c r="K165" s="193"/>
      <c r="L165" s="197"/>
      <c r="M165" s="207" t="s">
        <v>865</v>
      </c>
      <c r="N165" s="197" t="s">
        <v>865</v>
      </c>
      <c r="O165" s="197"/>
      <c r="P165" s="206"/>
      <c r="Q165" s="206"/>
      <c r="R165" s="206"/>
      <c r="S165" s="26"/>
      <c r="T165" s="189" t="s">
        <v>865</v>
      </c>
      <c r="U165" s="207"/>
      <c r="V165" s="207"/>
      <c r="W165" s="26"/>
      <c r="X165" s="207"/>
      <c r="Y165" s="207"/>
      <c r="Z165" s="207"/>
      <c r="AA165" s="207"/>
      <c r="AB165" s="26">
        <f t="shared" si="22"/>
        <v>7</v>
      </c>
      <c r="AC165" s="27">
        <f t="shared" si="23"/>
        <v>585</v>
      </c>
      <c r="AD165" s="53" t="str">
        <f t="shared" si="28"/>
        <v>-</v>
      </c>
      <c r="AE165" s="28" t="str">
        <f t="shared" si="29"/>
        <v>-</v>
      </c>
      <c r="AF165" s="29" t="str">
        <f t="shared" si="25"/>
        <v>ABSENT</v>
      </c>
      <c r="AG165" s="29">
        <f t="shared" si="26"/>
        <v>700</v>
      </c>
      <c r="AH165" s="29" t="str">
        <f t="shared" si="24"/>
        <v>FAIL: 0, ABSENT: 7</v>
      </c>
      <c r="AI165" s="100" t="str">
        <f t="shared" si="27"/>
        <v xml:space="preserve">Tarjuma, Pak studies, English, Urdu, History, Islamiat elective, Home economics, </v>
      </c>
      <c r="AJ165" s="115"/>
      <c r="AK165" s="115"/>
      <c r="AL165" s="115"/>
    </row>
    <row r="166" spans="1:38" ht="15.75" customHeight="1" thickBot="1">
      <c r="A166" s="58">
        <v>160</v>
      </c>
      <c r="B166" s="174">
        <v>821</v>
      </c>
      <c r="C166" s="175" t="s">
        <v>91</v>
      </c>
      <c r="D166" s="175" t="s">
        <v>1328</v>
      </c>
      <c r="E166" s="176">
        <v>41</v>
      </c>
      <c r="F166" s="186">
        <v>35</v>
      </c>
      <c r="G166" s="168">
        <v>16</v>
      </c>
      <c r="H166" s="168">
        <v>63</v>
      </c>
      <c r="I166" s="207"/>
      <c r="J166" s="196">
        <v>54</v>
      </c>
      <c r="K166" s="185"/>
      <c r="L166" s="200"/>
      <c r="M166" s="207"/>
      <c r="N166" s="200"/>
      <c r="O166" s="200"/>
      <c r="P166" s="206"/>
      <c r="Q166" s="206"/>
      <c r="R166" s="158" t="s">
        <v>865</v>
      </c>
      <c r="S166" s="26"/>
      <c r="T166" s="189">
        <v>34</v>
      </c>
      <c r="U166" s="207"/>
      <c r="V166" s="207"/>
      <c r="W166" s="26"/>
      <c r="X166" s="207"/>
      <c r="Y166" s="207"/>
      <c r="Z166" s="207"/>
      <c r="AA166" s="207"/>
      <c r="AB166" s="26">
        <f t="shared" si="22"/>
        <v>7</v>
      </c>
      <c r="AC166" s="27">
        <f t="shared" si="23"/>
        <v>585</v>
      </c>
      <c r="AD166" s="53" t="str">
        <f t="shared" si="28"/>
        <v>-</v>
      </c>
      <c r="AE166" s="28" t="str">
        <f t="shared" si="29"/>
        <v>-</v>
      </c>
      <c r="AF166" s="29" t="str">
        <f t="shared" si="25"/>
        <v>FAIL</v>
      </c>
      <c r="AG166" s="29">
        <f t="shared" si="26"/>
        <v>200</v>
      </c>
      <c r="AH166" s="29" t="str">
        <f t="shared" si="24"/>
        <v>FAIL: 1, ABSENT: 1</v>
      </c>
      <c r="AI166" s="100" t="str">
        <f t="shared" si="27"/>
        <v xml:space="preserve">English, Sociology, </v>
      </c>
      <c r="AJ166" s="115"/>
      <c r="AK166" s="115"/>
      <c r="AL166" s="115"/>
    </row>
    <row r="167" spans="1:38" ht="15.75" customHeight="1" thickBot="1">
      <c r="A167" s="58">
        <v>161</v>
      </c>
      <c r="B167" s="177">
        <v>822</v>
      </c>
      <c r="C167" s="178" t="s">
        <v>1474</v>
      </c>
      <c r="D167" s="178" t="s">
        <v>1328</v>
      </c>
      <c r="E167" s="179">
        <v>38</v>
      </c>
      <c r="F167" s="186">
        <v>42</v>
      </c>
      <c r="G167" s="169">
        <v>38</v>
      </c>
      <c r="H167" s="169">
        <v>63</v>
      </c>
      <c r="I167" s="207"/>
      <c r="J167" s="200"/>
      <c r="K167" s="193"/>
      <c r="L167" s="197"/>
      <c r="M167" s="207"/>
      <c r="N167" s="196">
        <v>67</v>
      </c>
      <c r="O167" s="197"/>
      <c r="P167" s="206"/>
      <c r="Q167" s="158">
        <v>70</v>
      </c>
      <c r="R167" s="206"/>
      <c r="S167" s="26"/>
      <c r="T167" s="189">
        <v>52</v>
      </c>
      <c r="U167" s="207"/>
      <c r="V167" s="207"/>
      <c r="W167" s="26"/>
      <c r="X167" s="207"/>
      <c r="Y167" s="207"/>
      <c r="Z167" s="207"/>
      <c r="AA167" s="207"/>
      <c r="AB167" s="26">
        <f t="shared" si="22"/>
        <v>7</v>
      </c>
      <c r="AC167" s="27">
        <f t="shared" si="23"/>
        <v>585</v>
      </c>
      <c r="AD167" s="53">
        <f t="shared" si="28"/>
        <v>370</v>
      </c>
      <c r="AE167" s="28">
        <f t="shared" si="29"/>
        <v>63.247863247863243</v>
      </c>
      <c r="AF167" s="29" t="str">
        <f t="shared" si="25"/>
        <v>PASS</v>
      </c>
      <c r="AG167" s="29">
        <f t="shared" si="26"/>
        <v>0</v>
      </c>
      <c r="AH167" s="29" t="str">
        <f t="shared" si="24"/>
        <v>PASS</v>
      </c>
      <c r="AI167" s="100" t="str">
        <f t="shared" si="27"/>
        <v/>
      </c>
      <c r="AJ167" s="115"/>
      <c r="AK167" s="115"/>
      <c r="AL167" s="115"/>
    </row>
    <row r="168" spans="1:38" ht="15.75" customHeight="1" thickBot="1">
      <c r="A168" s="58">
        <v>162</v>
      </c>
      <c r="B168" s="174">
        <v>823</v>
      </c>
      <c r="C168" s="175" t="s">
        <v>1475</v>
      </c>
      <c r="D168" s="175" t="s">
        <v>1328</v>
      </c>
      <c r="E168" s="176">
        <v>46</v>
      </c>
      <c r="F168" s="186">
        <v>41</v>
      </c>
      <c r="G168" s="168">
        <v>41</v>
      </c>
      <c r="H168" s="168">
        <v>76</v>
      </c>
      <c r="I168" s="207"/>
      <c r="J168" s="197"/>
      <c r="K168" s="185"/>
      <c r="L168" s="200"/>
      <c r="M168" s="207"/>
      <c r="N168" s="195">
        <v>79</v>
      </c>
      <c r="O168" s="200"/>
      <c r="P168" s="206"/>
      <c r="Q168" s="158">
        <v>55</v>
      </c>
      <c r="R168" s="206"/>
      <c r="S168" s="26"/>
      <c r="T168" s="189">
        <v>76</v>
      </c>
      <c r="U168" s="207"/>
      <c r="V168" s="207"/>
      <c r="W168" s="26"/>
      <c r="X168" s="207"/>
      <c r="Y168" s="207"/>
      <c r="Z168" s="207"/>
      <c r="AA168" s="207"/>
      <c r="AB168" s="26">
        <f t="shared" si="22"/>
        <v>7</v>
      </c>
      <c r="AC168" s="27">
        <f t="shared" si="23"/>
        <v>585</v>
      </c>
      <c r="AD168" s="53">
        <f t="shared" si="28"/>
        <v>414</v>
      </c>
      <c r="AE168" s="28">
        <f t="shared" si="29"/>
        <v>70.769230769230774</v>
      </c>
      <c r="AF168" s="29" t="str">
        <f t="shared" si="25"/>
        <v>PASS</v>
      </c>
      <c r="AG168" s="29">
        <f t="shared" si="26"/>
        <v>0</v>
      </c>
      <c r="AH168" s="29" t="str">
        <f t="shared" si="24"/>
        <v>PASS</v>
      </c>
      <c r="AI168" s="100" t="str">
        <f t="shared" si="27"/>
        <v/>
      </c>
      <c r="AJ168" s="115"/>
      <c r="AK168" s="115"/>
      <c r="AL168" s="115"/>
    </row>
    <row r="169" spans="1:38" ht="15.75" customHeight="1" thickBot="1">
      <c r="A169" s="58">
        <v>163</v>
      </c>
      <c r="B169" s="177">
        <v>824</v>
      </c>
      <c r="C169" s="178" t="s">
        <v>1476</v>
      </c>
      <c r="D169" s="178" t="s">
        <v>1328</v>
      </c>
      <c r="E169" s="179">
        <v>46</v>
      </c>
      <c r="F169" s="157">
        <v>33</v>
      </c>
      <c r="G169" s="169">
        <v>35</v>
      </c>
      <c r="H169" s="169">
        <v>64</v>
      </c>
      <c r="I169" s="207"/>
      <c r="J169" s="200"/>
      <c r="K169" s="193"/>
      <c r="L169" s="196">
        <v>60</v>
      </c>
      <c r="M169" s="207"/>
      <c r="N169" s="196">
        <v>72</v>
      </c>
      <c r="O169" s="197"/>
      <c r="P169" s="206"/>
      <c r="Q169" s="206"/>
      <c r="R169" s="206"/>
      <c r="S169" s="26"/>
      <c r="T169" s="207"/>
      <c r="U169" s="207"/>
      <c r="V169" s="207"/>
      <c r="W169" s="26"/>
      <c r="X169" s="207"/>
      <c r="Y169" s="189">
        <v>28</v>
      </c>
      <c r="Z169" s="207"/>
      <c r="AA169" s="207"/>
      <c r="AB169" s="26">
        <f t="shared" si="22"/>
        <v>7</v>
      </c>
      <c r="AC169" s="27">
        <f t="shared" si="23"/>
        <v>585</v>
      </c>
      <c r="AD169" s="53" t="str">
        <f t="shared" si="28"/>
        <v>-</v>
      </c>
      <c r="AE169" s="28" t="str">
        <f t="shared" si="29"/>
        <v>-</v>
      </c>
      <c r="AF169" s="29" t="str">
        <f t="shared" si="25"/>
        <v>FAIL</v>
      </c>
      <c r="AG169" s="29">
        <f t="shared" si="26"/>
        <v>0</v>
      </c>
      <c r="AH169" s="29" t="str">
        <f t="shared" si="24"/>
        <v>PASS</v>
      </c>
      <c r="AI169" s="100" t="str">
        <f t="shared" si="27"/>
        <v/>
      </c>
      <c r="AJ169" s="115"/>
      <c r="AK169" s="115"/>
      <c r="AL169" s="115"/>
    </row>
    <row r="170" spans="1:38" ht="15.75" customHeight="1" thickBot="1">
      <c r="A170" s="58">
        <v>164</v>
      </c>
      <c r="B170" s="174">
        <v>825</v>
      </c>
      <c r="C170" s="175" t="s">
        <v>1477</v>
      </c>
      <c r="D170" s="175" t="s">
        <v>1328</v>
      </c>
      <c r="E170" s="176">
        <v>39</v>
      </c>
      <c r="F170" s="186">
        <v>38</v>
      </c>
      <c r="G170" s="168">
        <v>45</v>
      </c>
      <c r="H170" s="168">
        <v>67</v>
      </c>
      <c r="I170" s="207"/>
      <c r="J170" s="197"/>
      <c r="K170" s="185"/>
      <c r="L170" s="195">
        <v>41</v>
      </c>
      <c r="M170" s="207"/>
      <c r="N170" s="195">
        <v>70</v>
      </c>
      <c r="O170" s="200"/>
      <c r="P170" s="206"/>
      <c r="Q170" s="206"/>
      <c r="R170" s="206"/>
      <c r="S170" s="26"/>
      <c r="T170" s="207"/>
      <c r="U170" s="207"/>
      <c r="V170" s="207"/>
      <c r="W170" s="26"/>
      <c r="X170" s="207"/>
      <c r="Y170" s="189">
        <v>35</v>
      </c>
      <c r="Z170" s="207"/>
      <c r="AA170" s="207"/>
      <c r="AB170" s="26">
        <f t="shared" si="22"/>
        <v>7</v>
      </c>
      <c r="AC170" s="27">
        <f t="shared" si="23"/>
        <v>585</v>
      </c>
      <c r="AD170" s="53">
        <f t="shared" si="28"/>
        <v>335</v>
      </c>
      <c r="AE170" s="28">
        <f t="shared" si="29"/>
        <v>57.26495726495726</v>
      </c>
      <c r="AF170" s="29" t="str">
        <f t="shared" si="25"/>
        <v>PASS</v>
      </c>
      <c r="AG170" s="29">
        <f t="shared" si="26"/>
        <v>0</v>
      </c>
      <c r="AH170" s="29" t="str">
        <f t="shared" si="24"/>
        <v>PASS</v>
      </c>
      <c r="AI170" s="100" t="str">
        <f t="shared" si="27"/>
        <v/>
      </c>
      <c r="AJ170" s="115"/>
      <c r="AK170" s="115"/>
      <c r="AL170" s="115"/>
    </row>
    <row r="171" spans="1:38" ht="15.75" customHeight="1" thickBot="1">
      <c r="A171" s="58">
        <v>165</v>
      </c>
      <c r="B171" s="177">
        <v>826</v>
      </c>
      <c r="C171" s="178" t="s">
        <v>1478</v>
      </c>
      <c r="D171" s="178" t="s">
        <v>1328</v>
      </c>
      <c r="E171" s="179">
        <v>41</v>
      </c>
      <c r="F171" s="186">
        <v>37</v>
      </c>
      <c r="G171" s="169">
        <v>34</v>
      </c>
      <c r="H171" s="169">
        <v>53</v>
      </c>
      <c r="I171" s="207"/>
      <c r="J171" s="195">
        <v>68</v>
      </c>
      <c r="K171" s="193"/>
      <c r="L171" s="196">
        <v>80</v>
      </c>
      <c r="M171" s="207"/>
      <c r="N171" s="197"/>
      <c r="O171" s="196">
        <v>74</v>
      </c>
      <c r="P171" s="206"/>
      <c r="Q171" s="206"/>
      <c r="R171" s="206"/>
      <c r="S171" s="26"/>
      <c r="T171" s="207"/>
      <c r="U171" s="207"/>
      <c r="V171" s="207"/>
      <c r="W171" s="26"/>
      <c r="X171" s="207"/>
      <c r="Y171" s="207"/>
      <c r="Z171" s="207"/>
      <c r="AA171" s="207"/>
      <c r="AB171" s="26">
        <f t="shared" si="22"/>
        <v>7</v>
      </c>
      <c r="AC171" s="27">
        <f t="shared" si="23"/>
        <v>600</v>
      </c>
      <c r="AD171" s="53">
        <f t="shared" si="28"/>
        <v>387</v>
      </c>
      <c r="AE171" s="28">
        <f t="shared" si="29"/>
        <v>64.5</v>
      </c>
      <c r="AF171" s="29" t="str">
        <f t="shared" si="25"/>
        <v>PASS</v>
      </c>
      <c r="AG171" s="29">
        <f t="shared" si="26"/>
        <v>0</v>
      </c>
      <c r="AH171" s="29" t="str">
        <f t="shared" si="24"/>
        <v>PASS</v>
      </c>
      <c r="AI171" s="100" t="str">
        <f t="shared" si="27"/>
        <v/>
      </c>
      <c r="AJ171" s="115"/>
      <c r="AK171" s="115"/>
      <c r="AL171" s="115"/>
    </row>
    <row r="172" spans="1:38" ht="15.75" customHeight="1" thickBot="1">
      <c r="A172" s="58">
        <v>166</v>
      </c>
      <c r="B172" s="174">
        <v>827</v>
      </c>
      <c r="C172" s="175" t="s">
        <v>1479</v>
      </c>
      <c r="D172" s="175" t="s">
        <v>1328</v>
      </c>
      <c r="E172" s="176" t="s">
        <v>865</v>
      </c>
      <c r="F172" s="186" t="s">
        <v>865</v>
      </c>
      <c r="G172" s="168">
        <v>25</v>
      </c>
      <c r="H172" s="168" t="s">
        <v>865</v>
      </c>
      <c r="I172" s="207"/>
      <c r="J172" s="197"/>
      <c r="K172" s="185"/>
      <c r="L172" s="200"/>
      <c r="M172" s="207"/>
      <c r="N172" s="200"/>
      <c r="O172" s="200"/>
      <c r="P172" s="206"/>
      <c r="Q172" s="206"/>
      <c r="R172" s="158" t="s">
        <v>865</v>
      </c>
      <c r="S172" s="26"/>
      <c r="T172" s="207"/>
      <c r="U172" s="189" t="s">
        <v>865</v>
      </c>
      <c r="V172" s="207"/>
      <c r="W172" s="26"/>
      <c r="X172" s="207" t="s">
        <v>865</v>
      </c>
      <c r="Y172" s="207"/>
      <c r="Z172" s="207"/>
      <c r="AA172" s="207"/>
      <c r="AB172" s="26">
        <f t="shared" si="22"/>
        <v>7</v>
      </c>
      <c r="AC172" s="27">
        <f t="shared" si="23"/>
        <v>570</v>
      </c>
      <c r="AD172" s="53" t="str">
        <f t="shared" si="28"/>
        <v>-</v>
      </c>
      <c r="AE172" s="28" t="str">
        <f t="shared" si="29"/>
        <v>-</v>
      </c>
      <c r="AF172" s="29" t="str">
        <f t="shared" si="25"/>
        <v>FAIL</v>
      </c>
      <c r="AG172" s="29">
        <f t="shared" si="26"/>
        <v>700</v>
      </c>
      <c r="AH172" s="29" t="str">
        <f t="shared" si="24"/>
        <v>FAIL: 1, ABSENT: 6</v>
      </c>
      <c r="AI172" s="100" t="str">
        <f t="shared" si="27"/>
        <v xml:space="preserve">Tarjuma, Pak studies, English, Urdu, Sociology, Health and physical education, Psychology, </v>
      </c>
      <c r="AJ172" s="115"/>
      <c r="AK172" s="115"/>
      <c r="AL172" s="115"/>
    </row>
    <row r="173" spans="1:38" ht="15.75" customHeight="1" thickBot="1">
      <c r="A173" s="58">
        <v>167</v>
      </c>
      <c r="B173" s="177">
        <v>828</v>
      </c>
      <c r="C173" s="178" t="s">
        <v>1480</v>
      </c>
      <c r="D173" s="178" t="s">
        <v>1328</v>
      </c>
      <c r="E173" s="179">
        <v>41</v>
      </c>
      <c r="F173" s="186">
        <v>37</v>
      </c>
      <c r="G173" s="169">
        <v>42</v>
      </c>
      <c r="H173" s="169">
        <v>54</v>
      </c>
      <c r="I173" s="207"/>
      <c r="J173" s="195">
        <v>73</v>
      </c>
      <c r="K173" s="193"/>
      <c r="L173" s="196">
        <v>88</v>
      </c>
      <c r="M173" s="207"/>
      <c r="N173" s="197"/>
      <c r="O173" s="196">
        <v>84</v>
      </c>
      <c r="P173" s="206"/>
      <c r="Q173" s="206"/>
      <c r="R173" s="206"/>
      <c r="S173" s="26"/>
      <c r="T173" s="207"/>
      <c r="U173" s="207"/>
      <c r="V173" s="207"/>
      <c r="W173" s="26"/>
      <c r="X173" s="207"/>
      <c r="Y173" s="207"/>
      <c r="Z173" s="207"/>
      <c r="AA173" s="207"/>
      <c r="AB173" s="26">
        <f t="shared" si="22"/>
        <v>7</v>
      </c>
      <c r="AC173" s="27">
        <f t="shared" si="23"/>
        <v>600</v>
      </c>
      <c r="AD173" s="53">
        <f t="shared" si="28"/>
        <v>419</v>
      </c>
      <c r="AE173" s="28">
        <f t="shared" si="29"/>
        <v>69.833333333333343</v>
      </c>
      <c r="AF173" s="29" t="str">
        <f t="shared" si="25"/>
        <v>PASS</v>
      </c>
      <c r="AG173" s="29">
        <f t="shared" si="26"/>
        <v>0</v>
      </c>
      <c r="AH173" s="29" t="str">
        <f t="shared" si="24"/>
        <v>PASS</v>
      </c>
      <c r="AI173" s="100" t="str">
        <f t="shared" si="27"/>
        <v/>
      </c>
      <c r="AJ173" s="115"/>
      <c r="AK173" s="115"/>
      <c r="AL173" s="115"/>
    </row>
    <row r="174" spans="1:38" ht="15.75" customHeight="1" thickBot="1">
      <c r="A174" s="58">
        <v>168</v>
      </c>
      <c r="B174" s="174">
        <v>830</v>
      </c>
      <c r="C174" s="175" t="s">
        <v>1481</v>
      </c>
      <c r="D174" s="175" t="s">
        <v>1328</v>
      </c>
      <c r="E174" s="176">
        <v>46</v>
      </c>
      <c r="F174" s="186">
        <v>42</v>
      </c>
      <c r="G174" s="168">
        <v>93</v>
      </c>
      <c r="H174" s="168">
        <v>80</v>
      </c>
      <c r="I174" s="189">
        <v>80</v>
      </c>
      <c r="J174" s="197"/>
      <c r="K174" s="168">
        <v>82</v>
      </c>
      <c r="L174" s="200"/>
      <c r="M174" s="207"/>
      <c r="N174" s="200"/>
      <c r="O174" s="200"/>
      <c r="P174" s="206"/>
      <c r="Q174" s="206"/>
      <c r="R174" s="206"/>
      <c r="S174" s="26"/>
      <c r="T174" s="207"/>
      <c r="U174" s="207"/>
      <c r="V174" s="207"/>
      <c r="W174" s="26"/>
      <c r="X174" s="207"/>
      <c r="Y174" s="207"/>
      <c r="Z174" s="207"/>
      <c r="AA174" s="189">
        <v>91</v>
      </c>
      <c r="AB174" s="26">
        <f t="shared" si="22"/>
        <v>7</v>
      </c>
      <c r="AC174" s="27">
        <f t="shared" si="23"/>
        <v>600</v>
      </c>
      <c r="AD174" s="53">
        <f t="shared" si="28"/>
        <v>514</v>
      </c>
      <c r="AE174" s="28">
        <f t="shared" si="29"/>
        <v>85.666666666666671</v>
      </c>
      <c r="AF174" s="29" t="str">
        <f t="shared" si="25"/>
        <v>PASS</v>
      </c>
      <c r="AG174" s="29">
        <f t="shared" si="26"/>
        <v>0</v>
      </c>
      <c r="AH174" s="29" t="str">
        <f t="shared" si="24"/>
        <v>PASS</v>
      </c>
      <c r="AI174" s="100" t="str">
        <f t="shared" si="27"/>
        <v/>
      </c>
      <c r="AJ174" s="115"/>
      <c r="AK174" s="115"/>
      <c r="AL174" s="115"/>
    </row>
    <row r="175" spans="1:38" ht="15.75" customHeight="1" thickBot="1">
      <c r="A175" s="58">
        <v>169</v>
      </c>
      <c r="B175" s="177">
        <v>831</v>
      </c>
      <c r="C175" s="178" t="s">
        <v>1482</v>
      </c>
      <c r="D175" s="178" t="s">
        <v>1328</v>
      </c>
      <c r="E175" s="179" t="s">
        <v>865</v>
      </c>
      <c r="F175" s="186" t="s">
        <v>865</v>
      </c>
      <c r="G175" s="169" t="s">
        <v>865</v>
      </c>
      <c r="H175" s="169" t="s">
        <v>865</v>
      </c>
      <c r="I175" s="207"/>
      <c r="J175" s="200"/>
      <c r="K175" s="193"/>
      <c r="L175" s="197"/>
      <c r="M175" s="207"/>
      <c r="N175" s="196" t="s">
        <v>865</v>
      </c>
      <c r="O175" s="197"/>
      <c r="P175" s="206"/>
      <c r="Q175" s="206"/>
      <c r="R175" s="206"/>
      <c r="S175" s="26"/>
      <c r="T175" s="189" t="s">
        <v>865</v>
      </c>
      <c r="U175" s="207"/>
      <c r="V175" s="189" t="s">
        <v>865</v>
      </c>
      <c r="W175" s="26"/>
      <c r="X175" s="207"/>
      <c r="Y175" s="207"/>
      <c r="Z175" s="207"/>
      <c r="AA175" s="207"/>
      <c r="AB175" s="26">
        <f t="shared" si="22"/>
        <v>7</v>
      </c>
      <c r="AC175" s="27">
        <f t="shared" si="23"/>
        <v>570</v>
      </c>
      <c r="AD175" s="53" t="str">
        <f t="shared" si="28"/>
        <v>-</v>
      </c>
      <c r="AE175" s="28" t="str">
        <f t="shared" si="29"/>
        <v>-</v>
      </c>
      <c r="AF175" s="29" t="str">
        <f t="shared" si="25"/>
        <v>ABSENT</v>
      </c>
      <c r="AG175" s="29">
        <f t="shared" si="26"/>
        <v>700</v>
      </c>
      <c r="AH175" s="29" t="str">
        <f t="shared" si="24"/>
        <v>FAIL: 0, ABSENT: 7</v>
      </c>
      <c r="AI175" s="100" t="str">
        <f t="shared" si="27"/>
        <v xml:space="preserve">Tarjuma, Pak studies, English, Urdu, Islamiat elective, Home economics, Geography, </v>
      </c>
      <c r="AJ175" s="115"/>
      <c r="AK175" s="115"/>
      <c r="AL175" s="115"/>
    </row>
    <row r="176" spans="1:38" ht="15.75" customHeight="1" thickBot="1">
      <c r="A176" s="58">
        <v>170</v>
      </c>
      <c r="B176" s="174">
        <v>832</v>
      </c>
      <c r="C176" s="175" t="s">
        <v>1483</v>
      </c>
      <c r="D176" s="175" t="s">
        <v>1328</v>
      </c>
      <c r="E176" s="176">
        <v>38</v>
      </c>
      <c r="F176" s="157">
        <v>29</v>
      </c>
      <c r="G176" s="168">
        <v>12</v>
      </c>
      <c r="H176" s="168">
        <v>40</v>
      </c>
      <c r="I176" s="207"/>
      <c r="J176" s="197"/>
      <c r="K176" s="185"/>
      <c r="L176" s="195" t="s">
        <v>865</v>
      </c>
      <c r="M176" s="207"/>
      <c r="N176" s="200"/>
      <c r="O176" s="200"/>
      <c r="P176" s="206"/>
      <c r="Q176" s="206"/>
      <c r="R176" s="158">
        <v>53</v>
      </c>
      <c r="S176" s="26"/>
      <c r="T176" s="207"/>
      <c r="U176" s="207"/>
      <c r="V176" s="207"/>
      <c r="W176" s="26"/>
      <c r="X176" s="189" t="s">
        <v>865</v>
      </c>
      <c r="Y176" s="207"/>
      <c r="Z176" s="207"/>
      <c r="AA176" s="207"/>
      <c r="AB176" s="26">
        <f t="shared" si="22"/>
        <v>7</v>
      </c>
      <c r="AC176" s="27">
        <f t="shared" si="23"/>
        <v>585</v>
      </c>
      <c r="AD176" s="53" t="str">
        <f t="shared" si="28"/>
        <v>-</v>
      </c>
      <c r="AE176" s="28" t="str">
        <f t="shared" si="29"/>
        <v>-</v>
      </c>
      <c r="AF176" s="29" t="str">
        <f t="shared" si="25"/>
        <v>FAIL</v>
      </c>
      <c r="AG176" s="29">
        <f t="shared" si="26"/>
        <v>300</v>
      </c>
      <c r="AH176" s="29" t="str">
        <f t="shared" si="24"/>
        <v>FAIL: 1, ABSENT: 2</v>
      </c>
      <c r="AI176" s="100" t="str">
        <f t="shared" si="27"/>
        <v xml:space="preserve">English, Education, Psychology, </v>
      </c>
      <c r="AJ176" s="115"/>
      <c r="AK176" s="115"/>
      <c r="AL176" s="115"/>
    </row>
    <row r="177" spans="1:38" s="111" customFormat="1" ht="15.75" customHeight="1" thickBot="1">
      <c r="A177" s="58">
        <v>171</v>
      </c>
      <c r="B177" s="177">
        <v>833</v>
      </c>
      <c r="C177" s="178" t="s">
        <v>1484</v>
      </c>
      <c r="D177" s="178" t="s">
        <v>1328</v>
      </c>
      <c r="E177" s="179">
        <v>39</v>
      </c>
      <c r="F177" s="186">
        <v>41</v>
      </c>
      <c r="G177" s="169">
        <v>37</v>
      </c>
      <c r="H177" s="169">
        <v>53</v>
      </c>
      <c r="I177" s="207"/>
      <c r="J177" s="200"/>
      <c r="K177" s="193"/>
      <c r="L177" s="196">
        <v>50</v>
      </c>
      <c r="M177" s="207"/>
      <c r="N177" s="197"/>
      <c r="O177" s="197"/>
      <c r="P177" s="206"/>
      <c r="Q177" s="206"/>
      <c r="R177" s="158">
        <v>50</v>
      </c>
      <c r="S177" s="106"/>
      <c r="T177" s="207"/>
      <c r="U177" s="207"/>
      <c r="V177" s="207"/>
      <c r="W177" s="106"/>
      <c r="X177" s="189">
        <v>41</v>
      </c>
      <c r="Y177" s="207"/>
      <c r="Z177" s="207"/>
      <c r="AA177" s="207"/>
      <c r="AB177" s="106">
        <f t="shared" si="22"/>
        <v>7</v>
      </c>
      <c r="AC177" s="108">
        <f t="shared" si="23"/>
        <v>585</v>
      </c>
      <c r="AD177" s="108">
        <f t="shared" si="28"/>
        <v>311</v>
      </c>
      <c r="AE177" s="109">
        <f t="shared" si="29"/>
        <v>53.162393162393165</v>
      </c>
      <c r="AF177" s="29" t="str">
        <f t="shared" si="25"/>
        <v>PASS</v>
      </c>
      <c r="AG177" s="29">
        <f t="shared" si="26"/>
        <v>0</v>
      </c>
      <c r="AH177" s="110" t="str">
        <f t="shared" si="24"/>
        <v>PASS</v>
      </c>
      <c r="AI177" s="100" t="str">
        <f t="shared" si="27"/>
        <v/>
      </c>
      <c r="AJ177" s="115"/>
      <c r="AK177" s="115"/>
      <c r="AL177" s="115"/>
    </row>
    <row r="178" spans="1:38" ht="15.75" customHeight="1" thickBot="1">
      <c r="A178" s="58">
        <v>172</v>
      </c>
      <c r="B178" s="174">
        <v>834</v>
      </c>
      <c r="C178" s="175" t="s">
        <v>1485</v>
      </c>
      <c r="D178" s="175" t="s">
        <v>1328</v>
      </c>
      <c r="E178" s="176">
        <v>36</v>
      </c>
      <c r="F178" s="186">
        <v>39</v>
      </c>
      <c r="G178" s="168">
        <v>20</v>
      </c>
      <c r="H178" s="168">
        <v>51</v>
      </c>
      <c r="I178" s="207"/>
      <c r="J178" s="197"/>
      <c r="K178" s="185"/>
      <c r="L178" s="200"/>
      <c r="M178" s="207"/>
      <c r="N178" s="195">
        <v>75</v>
      </c>
      <c r="O178" s="195">
        <v>63</v>
      </c>
      <c r="P178" s="206"/>
      <c r="Q178" s="206"/>
      <c r="R178" s="206"/>
      <c r="S178" s="26"/>
      <c r="T178" s="189">
        <v>46</v>
      </c>
      <c r="U178" s="207"/>
      <c r="V178" s="207"/>
      <c r="W178" s="26"/>
      <c r="X178" s="207"/>
      <c r="Y178" s="207"/>
      <c r="Z178" s="207"/>
      <c r="AA178" s="207"/>
      <c r="AB178" s="26">
        <f t="shared" si="22"/>
        <v>7</v>
      </c>
      <c r="AC178" s="27">
        <f t="shared" si="23"/>
        <v>585</v>
      </c>
      <c r="AD178" s="53">
        <f t="shared" si="28"/>
        <v>330</v>
      </c>
      <c r="AE178" s="28">
        <f t="shared" si="29"/>
        <v>56.410256410256409</v>
      </c>
      <c r="AF178" s="29" t="str">
        <f t="shared" si="25"/>
        <v>PASS</v>
      </c>
      <c r="AG178" s="29">
        <f t="shared" si="26"/>
        <v>100</v>
      </c>
      <c r="AH178" s="29" t="str">
        <f t="shared" si="24"/>
        <v>FAIL: 1, ABSENT: 0</v>
      </c>
      <c r="AI178" s="100" t="str">
        <f t="shared" si="27"/>
        <v xml:space="preserve">English, </v>
      </c>
      <c r="AJ178" s="115"/>
      <c r="AK178" s="115"/>
      <c r="AL178" s="115"/>
    </row>
    <row r="179" spans="1:38" ht="15.75" customHeight="1" thickBot="1">
      <c r="A179" s="58">
        <v>173</v>
      </c>
      <c r="B179" s="177">
        <v>835</v>
      </c>
      <c r="C179" s="178" t="s">
        <v>1486</v>
      </c>
      <c r="D179" s="178" t="s">
        <v>1328</v>
      </c>
      <c r="E179" s="179">
        <v>28</v>
      </c>
      <c r="F179" s="186">
        <v>21</v>
      </c>
      <c r="G179" s="169">
        <v>31</v>
      </c>
      <c r="H179" s="169">
        <v>43</v>
      </c>
      <c r="I179" s="207"/>
      <c r="J179" s="200"/>
      <c r="K179" s="193"/>
      <c r="L179" s="197"/>
      <c r="M179" s="189">
        <v>55</v>
      </c>
      <c r="N179" s="196">
        <v>49</v>
      </c>
      <c r="O179" s="197"/>
      <c r="P179" s="206"/>
      <c r="Q179" s="206"/>
      <c r="R179" s="206"/>
      <c r="S179" s="26"/>
      <c r="T179" s="189">
        <v>39</v>
      </c>
      <c r="U179" s="207"/>
      <c r="V179" s="207"/>
      <c r="W179" s="26"/>
      <c r="X179" s="207"/>
      <c r="Y179" s="207"/>
      <c r="Z179" s="207"/>
      <c r="AA179" s="207"/>
      <c r="AB179" s="26">
        <f t="shared" si="22"/>
        <v>7</v>
      </c>
      <c r="AC179" s="27">
        <f t="shared" si="23"/>
        <v>585</v>
      </c>
      <c r="AD179" s="53">
        <f t="shared" si="28"/>
        <v>266</v>
      </c>
      <c r="AE179" s="28">
        <f t="shared" si="29"/>
        <v>45.470085470085472</v>
      </c>
      <c r="AF179" s="29" t="str">
        <f t="shared" si="25"/>
        <v>PASS</v>
      </c>
      <c r="AG179" s="29">
        <f t="shared" si="26"/>
        <v>100</v>
      </c>
      <c r="AH179" s="29" t="str">
        <f t="shared" si="24"/>
        <v>FAIL: 1, ABSENT: 0</v>
      </c>
      <c r="AI179" s="100" t="str">
        <f t="shared" si="27"/>
        <v xml:space="preserve">English, </v>
      </c>
      <c r="AJ179" s="115"/>
      <c r="AK179" s="115"/>
      <c r="AL179" s="115"/>
    </row>
    <row r="180" spans="1:38" ht="15.75" customHeight="1" thickBot="1">
      <c r="A180" s="58">
        <v>174</v>
      </c>
      <c r="B180" s="174">
        <v>836</v>
      </c>
      <c r="C180" s="175" t="s">
        <v>1487</v>
      </c>
      <c r="D180" s="175" t="s">
        <v>1328</v>
      </c>
      <c r="E180" s="176">
        <v>35</v>
      </c>
      <c r="F180" s="186">
        <v>42</v>
      </c>
      <c r="G180" s="168">
        <v>29</v>
      </c>
      <c r="H180" s="168">
        <v>45</v>
      </c>
      <c r="I180" s="189">
        <v>58</v>
      </c>
      <c r="J180" s="197"/>
      <c r="K180" s="185"/>
      <c r="L180" s="200"/>
      <c r="M180" s="207"/>
      <c r="N180" s="195">
        <v>70</v>
      </c>
      <c r="O180" s="200"/>
      <c r="P180" s="206"/>
      <c r="Q180" s="206"/>
      <c r="R180" s="206"/>
      <c r="S180" s="26"/>
      <c r="T180" s="207"/>
      <c r="U180" s="207"/>
      <c r="V180" s="207" t="s">
        <v>865</v>
      </c>
      <c r="W180" s="26"/>
      <c r="X180" s="207"/>
      <c r="Y180" s="207"/>
      <c r="Z180" s="207"/>
      <c r="AA180" s="207"/>
      <c r="AB180" s="26">
        <f t="shared" si="22"/>
        <v>7</v>
      </c>
      <c r="AC180" s="27">
        <f t="shared" si="23"/>
        <v>585</v>
      </c>
      <c r="AD180" s="53" t="str">
        <f t="shared" si="28"/>
        <v>-</v>
      </c>
      <c r="AE180" s="28" t="str">
        <f t="shared" si="29"/>
        <v>-</v>
      </c>
      <c r="AF180" s="29" t="str">
        <f t="shared" si="25"/>
        <v>FAIL</v>
      </c>
      <c r="AG180" s="29">
        <f t="shared" si="26"/>
        <v>200</v>
      </c>
      <c r="AH180" s="29" t="str">
        <f t="shared" si="24"/>
        <v>FAIL: 1, ABSENT: 1</v>
      </c>
      <c r="AI180" s="100" t="str">
        <f t="shared" si="27"/>
        <v xml:space="preserve">English, Geography, </v>
      </c>
      <c r="AJ180" s="115"/>
      <c r="AK180" s="115"/>
      <c r="AL180" s="115"/>
    </row>
    <row r="181" spans="1:38" ht="15.75" customHeight="1" thickBot="1">
      <c r="A181" s="58">
        <v>175</v>
      </c>
      <c r="B181" s="177">
        <v>837</v>
      </c>
      <c r="C181" s="178" t="s">
        <v>1488</v>
      </c>
      <c r="D181" s="178" t="s">
        <v>1328</v>
      </c>
      <c r="E181" s="179">
        <v>40</v>
      </c>
      <c r="F181" s="186">
        <v>38</v>
      </c>
      <c r="G181" s="169">
        <v>51</v>
      </c>
      <c r="H181" s="169">
        <v>61</v>
      </c>
      <c r="I181" s="207"/>
      <c r="J181" s="200"/>
      <c r="K181" s="193"/>
      <c r="L181" s="196">
        <v>45</v>
      </c>
      <c r="M181" s="207"/>
      <c r="N181" s="197"/>
      <c r="O181" s="197"/>
      <c r="P181" s="206"/>
      <c r="Q181" s="206"/>
      <c r="R181" s="158">
        <v>51</v>
      </c>
      <c r="S181" s="26"/>
      <c r="T181" s="207"/>
      <c r="U181" s="207"/>
      <c r="V181" s="207"/>
      <c r="W181" s="26"/>
      <c r="X181" s="189" t="s">
        <v>865</v>
      </c>
      <c r="Y181" s="207"/>
      <c r="Z181" s="207"/>
      <c r="AA181" s="207"/>
      <c r="AB181" s="26">
        <f t="shared" si="22"/>
        <v>7</v>
      </c>
      <c r="AC181" s="27">
        <f t="shared" si="23"/>
        <v>585</v>
      </c>
      <c r="AD181" s="53">
        <f t="shared" si="28"/>
        <v>286</v>
      </c>
      <c r="AE181" s="28">
        <f t="shared" si="29"/>
        <v>48.888888888888886</v>
      </c>
      <c r="AF181" s="29" t="str">
        <f t="shared" si="25"/>
        <v>PASS</v>
      </c>
      <c r="AG181" s="29">
        <f t="shared" si="26"/>
        <v>100</v>
      </c>
      <c r="AH181" s="29" t="str">
        <f t="shared" si="24"/>
        <v>FAIL: 0, ABSENT: 1</v>
      </c>
      <c r="AI181" s="100" t="str">
        <f t="shared" si="27"/>
        <v xml:space="preserve">Psychology, </v>
      </c>
      <c r="AJ181" s="115"/>
      <c r="AK181" s="115"/>
      <c r="AL181" s="115"/>
    </row>
    <row r="182" spans="1:38" ht="15.75" customHeight="1" thickBot="1">
      <c r="A182" s="58">
        <v>176</v>
      </c>
      <c r="B182" s="174">
        <v>838</v>
      </c>
      <c r="C182" s="175" t="s">
        <v>1489</v>
      </c>
      <c r="D182" s="175" t="s">
        <v>1328</v>
      </c>
      <c r="E182" s="176">
        <v>42</v>
      </c>
      <c r="F182" s="186">
        <v>40</v>
      </c>
      <c r="G182" s="168">
        <v>45</v>
      </c>
      <c r="H182" s="168">
        <v>70</v>
      </c>
      <c r="I182" s="207"/>
      <c r="J182" s="196">
        <v>75</v>
      </c>
      <c r="K182" s="185"/>
      <c r="L182" s="200"/>
      <c r="M182" s="207"/>
      <c r="N182" s="200"/>
      <c r="O182" s="195">
        <v>64</v>
      </c>
      <c r="P182" s="206"/>
      <c r="Q182" s="206"/>
      <c r="R182" s="206"/>
      <c r="S182" s="26"/>
      <c r="T182" s="207"/>
      <c r="U182" s="189">
        <v>42</v>
      </c>
      <c r="V182" s="207"/>
      <c r="W182" s="26"/>
      <c r="X182" s="207"/>
      <c r="Y182" s="207"/>
      <c r="Z182" s="207"/>
      <c r="AA182" s="207"/>
      <c r="AB182" s="26">
        <f t="shared" si="22"/>
        <v>7</v>
      </c>
      <c r="AC182" s="27">
        <f t="shared" si="23"/>
        <v>585</v>
      </c>
      <c r="AD182" s="53">
        <f t="shared" si="28"/>
        <v>378</v>
      </c>
      <c r="AE182" s="28">
        <f t="shared" si="29"/>
        <v>64.615384615384613</v>
      </c>
      <c r="AF182" s="29" t="str">
        <f t="shared" si="25"/>
        <v>PASS</v>
      </c>
      <c r="AG182" s="29">
        <f t="shared" si="26"/>
        <v>0</v>
      </c>
      <c r="AH182" s="29" t="str">
        <f t="shared" si="24"/>
        <v>PASS</v>
      </c>
      <c r="AI182" s="100" t="str">
        <f t="shared" si="27"/>
        <v/>
      </c>
      <c r="AJ182" s="115"/>
      <c r="AK182" s="115"/>
      <c r="AL182" s="115"/>
    </row>
    <row r="183" spans="1:38" ht="15.75" customHeight="1" thickBot="1">
      <c r="A183" s="58">
        <v>177</v>
      </c>
      <c r="B183" s="177">
        <v>839</v>
      </c>
      <c r="C183" s="178" t="s">
        <v>1490</v>
      </c>
      <c r="D183" s="178" t="s">
        <v>1328</v>
      </c>
      <c r="E183" s="179">
        <v>23</v>
      </c>
      <c r="F183" s="186">
        <v>35</v>
      </c>
      <c r="G183" s="169">
        <v>36</v>
      </c>
      <c r="H183" s="169">
        <v>44</v>
      </c>
      <c r="I183" s="207"/>
      <c r="J183" s="200"/>
      <c r="K183" s="193"/>
      <c r="L183" s="197"/>
      <c r="M183" s="207"/>
      <c r="N183" s="196">
        <v>67</v>
      </c>
      <c r="O183" s="197"/>
      <c r="P183" s="206"/>
      <c r="Q183" s="206"/>
      <c r="R183" s="206"/>
      <c r="S183" s="26"/>
      <c r="T183" s="189">
        <v>28</v>
      </c>
      <c r="U183" s="207"/>
      <c r="V183" s="189" t="s">
        <v>865</v>
      </c>
      <c r="W183" s="26"/>
      <c r="X183" s="207"/>
      <c r="Y183" s="207"/>
      <c r="Z183" s="207"/>
      <c r="AA183" s="207"/>
      <c r="AB183" s="26">
        <f t="shared" si="22"/>
        <v>7</v>
      </c>
      <c r="AC183" s="27">
        <f t="shared" si="23"/>
        <v>570</v>
      </c>
      <c r="AD183" s="53" t="str">
        <f t="shared" si="28"/>
        <v>-</v>
      </c>
      <c r="AE183" s="28" t="str">
        <f t="shared" si="29"/>
        <v>-</v>
      </c>
      <c r="AF183" s="29" t="str">
        <f t="shared" si="25"/>
        <v>FAIL</v>
      </c>
      <c r="AG183" s="29">
        <f t="shared" si="26"/>
        <v>200</v>
      </c>
      <c r="AH183" s="29" t="str">
        <f t="shared" si="24"/>
        <v>FAIL: 1, ABSENT: 1</v>
      </c>
      <c r="AI183" s="100" t="str">
        <f t="shared" si="27"/>
        <v xml:space="preserve">Home economics, Geography, </v>
      </c>
      <c r="AJ183" s="115"/>
      <c r="AK183" s="115"/>
      <c r="AL183" s="115"/>
    </row>
    <row r="184" spans="1:38" ht="15.75" customHeight="1" thickBot="1">
      <c r="A184" s="58">
        <v>178</v>
      </c>
      <c r="B184" s="174">
        <v>840</v>
      </c>
      <c r="C184" s="175" t="s">
        <v>1491</v>
      </c>
      <c r="D184" s="175" t="s">
        <v>1328</v>
      </c>
      <c r="E184" s="176">
        <v>35</v>
      </c>
      <c r="F184" s="157">
        <v>38</v>
      </c>
      <c r="G184" s="168">
        <v>58</v>
      </c>
      <c r="H184" s="168">
        <v>30</v>
      </c>
      <c r="I184" s="207"/>
      <c r="J184" s="197"/>
      <c r="K184" s="185"/>
      <c r="L184" s="200"/>
      <c r="M184" s="207"/>
      <c r="N184" s="195">
        <v>67</v>
      </c>
      <c r="O184" s="200"/>
      <c r="P184" s="206"/>
      <c r="Q184" s="206"/>
      <c r="R184" s="206"/>
      <c r="S184" s="26"/>
      <c r="T184" s="189">
        <v>26</v>
      </c>
      <c r="U184" s="207"/>
      <c r="V184" s="189" t="s">
        <v>865</v>
      </c>
      <c r="W184" s="26"/>
      <c r="X184" s="207"/>
      <c r="Y184" s="207"/>
      <c r="Z184" s="207"/>
      <c r="AA184" s="207"/>
      <c r="AB184" s="26">
        <f t="shared" si="22"/>
        <v>7</v>
      </c>
      <c r="AC184" s="27">
        <f t="shared" si="23"/>
        <v>570</v>
      </c>
      <c r="AD184" s="53" t="str">
        <f t="shared" si="28"/>
        <v>-</v>
      </c>
      <c r="AE184" s="28" t="str">
        <f t="shared" si="29"/>
        <v>-</v>
      </c>
      <c r="AF184" s="29" t="str">
        <f t="shared" si="25"/>
        <v>FAIL</v>
      </c>
      <c r="AG184" s="29">
        <f t="shared" si="26"/>
        <v>300</v>
      </c>
      <c r="AH184" s="29" t="str">
        <f t="shared" si="24"/>
        <v>FAIL: 2, ABSENT: 1</v>
      </c>
      <c r="AI184" s="100" t="str">
        <f t="shared" si="27"/>
        <v xml:space="preserve">Urdu, Home economics, Geography, </v>
      </c>
      <c r="AJ184" s="115"/>
      <c r="AK184" s="115"/>
      <c r="AL184" s="115"/>
    </row>
    <row r="185" spans="1:38" ht="15.75" customHeight="1" thickBot="1">
      <c r="A185" s="58">
        <v>179</v>
      </c>
      <c r="B185" s="177">
        <v>841</v>
      </c>
      <c r="C185" s="178" t="s">
        <v>1492</v>
      </c>
      <c r="D185" s="178" t="s">
        <v>1328</v>
      </c>
      <c r="E185" s="179">
        <v>42</v>
      </c>
      <c r="F185" s="186">
        <v>36</v>
      </c>
      <c r="G185" s="169">
        <v>22</v>
      </c>
      <c r="H185" s="169">
        <v>59</v>
      </c>
      <c r="I185" s="189">
        <v>22</v>
      </c>
      <c r="J185" s="200"/>
      <c r="K185" s="193"/>
      <c r="L185" s="197"/>
      <c r="M185" s="207"/>
      <c r="N185" s="197"/>
      <c r="O185" s="196">
        <v>62</v>
      </c>
      <c r="P185" s="206"/>
      <c r="Q185" s="206"/>
      <c r="R185" s="206"/>
      <c r="S185" s="26"/>
      <c r="T185" s="207"/>
      <c r="U185" s="207"/>
      <c r="V185" s="207"/>
      <c r="W185" s="26"/>
      <c r="X185" s="189">
        <v>35</v>
      </c>
      <c r="Y185" s="207"/>
      <c r="Z185" s="207"/>
      <c r="AA185" s="207"/>
      <c r="AB185" s="26">
        <f t="shared" si="22"/>
        <v>7</v>
      </c>
      <c r="AC185" s="27">
        <f t="shared" si="23"/>
        <v>585</v>
      </c>
      <c r="AD185" s="53" t="str">
        <f t="shared" si="28"/>
        <v>-</v>
      </c>
      <c r="AE185" s="28" t="str">
        <f t="shared" si="29"/>
        <v>-</v>
      </c>
      <c r="AF185" s="29" t="str">
        <f t="shared" si="25"/>
        <v>FAIL</v>
      </c>
      <c r="AG185" s="29">
        <f t="shared" si="26"/>
        <v>200</v>
      </c>
      <c r="AH185" s="29" t="str">
        <f t="shared" si="24"/>
        <v>FAIL: 2, ABSENT: 0</v>
      </c>
      <c r="AI185" s="100" t="str">
        <f t="shared" si="27"/>
        <v xml:space="preserve">English, Fine arts, </v>
      </c>
      <c r="AJ185" s="115"/>
      <c r="AK185" s="115"/>
      <c r="AL185" s="115"/>
    </row>
    <row r="186" spans="1:38" ht="15.75" customHeight="1" thickBot="1">
      <c r="A186" s="58">
        <v>180</v>
      </c>
      <c r="B186" s="174">
        <v>842</v>
      </c>
      <c r="C186" s="175" t="s">
        <v>935</v>
      </c>
      <c r="D186" s="175" t="s">
        <v>1328</v>
      </c>
      <c r="E186" s="176" t="s">
        <v>865</v>
      </c>
      <c r="F186" s="186" t="s">
        <v>865</v>
      </c>
      <c r="G186" s="168" t="s">
        <v>865</v>
      </c>
      <c r="H186" s="168" t="s">
        <v>865</v>
      </c>
      <c r="I186" s="207"/>
      <c r="J186" s="197"/>
      <c r="K186" s="185"/>
      <c r="L186" s="201" t="s">
        <v>865</v>
      </c>
      <c r="M186" s="207"/>
      <c r="N186" s="200" t="s">
        <v>865</v>
      </c>
      <c r="O186" s="200" t="s">
        <v>865</v>
      </c>
      <c r="P186" s="206"/>
      <c r="Q186" s="206"/>
      <c r="R186" s="206"/>
      <c r="S186" s="26"/>
      <c r="T186" s="207"/>
      <c r="U186" s="207"/>
      <c r="V186" s="207"/>
      <c r="W186" s="26"/>
      <c r="X186" s="207"/>
      <c r="Y186" s="207"/>
      <c r="Z186" s="207"/>
      <c r="AA186" s="207"/>
      <c r="AB186" s="26">
        <f t="shared" si="22"/>
        <v>7</v>
      </c>
      <c r="AC186" s="27">
        <f t="shared" si="23"/>
        <v>600</v>
      </c>
      <c r="AD186" s="53" t="str">
        <f t="shared" si="28"/>
        <v>-</v>
      </c>
      <c r="AE186" s="28" t="str">
        <f t="shared" si="29"/>
        <v>-</v>
      </c>
      <c r="AF186" s="29" t="str">
        <f t="shared" si="25"/>
        <v>ABSENT</v>
      </c>
      <c r="AG186" s="29">
        <f t="shared" si="26"/>
        <v>700</v>
      </c>
      <c r="AH186" s="29" t="str">
        <f t="shared" si="24"/>
        <v>FAIL: 0, ABSENT: 7</v>
      </c>
      <c r="AI186" s="100" t="str">
        <f t="shared" si="27"/>
        <v xml:space="preserve">Tarjuma, Pak studies, English, Urdu, Education, Islamiat elective, Persian, </v>
      </c>
      <c r="AJ186" s="115"/>
      <c r="AK186" s="115"/>
      <c r="AL186" s="115"/>
    </row>
    <row r="187" spans="1:38" ht="15.75" customHeight="1" thickBot="1">
      <c r="A187" s="58">
        <v>181</v>
      </c>
      <c r="B187" s="177">
        <v>843</v>
      </c>
      <c r="C187" s="178" t="s">
        <v>1493</v>
      </c>
      <c r="D187" s="178" t="s">
        <v>1328</v>
      </c>
      <c r="E187" s="179">
        <v>42</v>
      </c>
      <c r="F187" s="186">
        <v>40</v>
      </c>
      <c r="G187" s="169">
        <v>40</v>
      </c>
      <c r="H187" s="169">
        <v>57</v>
      </c>
      <c r="I187" s="207"/>
      <c r="J187" s="200"/>
      <c r="K187" s="193"/>
      <c r="L187" s="197"/>
      <c r="M187" s="189">
        <v>68</v>
      </c>
      <c r="N187" s="196">
        <v>72</v>
      </c>
      <c r="O187" s="197"/>
      <c r="P187" s="206"/>
      <c r="Q187" s="206"/>
      <c r="R187" s="206"/>
      <c r="S187" s="26"/>
      <c r="T187" s="189">
        <v>43</v>
      </c>
      <c r="U187" s="207"/>
      <c r="V187" s="207"/>
      <c r="W187" s="26"/>
      <c r="X187" s="207"/>
      <c r="Y187" s="207"/>
      <c r="Z187" s="207"/>
      <c r="AA187" s="207"/>
      <c r="AB187" s="26">
        <f t="shared" si="22"/>
        <v>7</v>
      </c>
      <c r="AC187" s="27">
        <f t="shared" si="23"/>
        <v>585</v>
      </c>
      <c r="AD187" s="53">
        <f t="shared" si="28"/>
        <v>362</v>
      </c>
      <c r="AE187" s="28">
        <f t="shared" si="29"/>
        <v>61.880341880341881</v>
      </c>
      <c r="AF187" s="29" t="str">
        <f t="shared" si="25"/>
        <v>PASS</v>
      </c>
      <c r="AG187" s="29">
        <f t="shared" si="26"/>
        <v>0</v>
      </c>
      <c r="AH187" s="29" t="str">
        <f t="shared" si="24"/>
        <v>PASS</v>
      </c>
      <c r="AI187" s="100" t="str">
        <f t="shared" si="27"/>
        <v/>
      </c>
      <c r="AJ187" s="115"/>
      <c r="AK187" s="115"/>
      <c r="AL187" s="115"/>
    </row>
    <row r="188" spans="1:38" ht="15.75" customHeight="1" thickBot="1">
      <c r="A188" s="58">
        <v>182</v>
      </c>
      <c r="B188" s="174">
        <v>844</v>
      </c>
      <c r="C188" s="175" t="s">
        <v>1494</v>
      </c>
      <c r="D188" s="175" t="s">
        <v>1328</v>
      </c>
      <c r="E188" s="176">
        <v>33</v>
      </c>
      <c r="F188" s="186">
        <v>38</v>
      </c>
      <c r="G188" s="168">
        <v>41</v>
      </c>
      <c r="H188" s="168">
        <v>36</v>
      </c>
      <c r="I188" s="207"/>
      <c r="J188" s="197"/>
      <c r="K188" s="185"/>
      <c r="L188" s="200"/>
      <c r="M188" s="189">
        <v>54</v>
      </c>
      <c r="N188" s="195" t="s">
        <v>865</v>
      </c>
      <c r="O188" s="200"/>
      <c r="P188" s="206"/>
      <c r="Q188" s="206"/>
      <c r="R188" s="206"/>
      <c r="S188" s="26"/>
      <c r="T188" s="189">
        <v>51</v>
      </c>
      <c r="U188" s="207"/>
      <c r="V188" s="207"/>
      <c r="W188" s="26"/>
      <c r="X188" s="207"/>
      <c r="Y188" s="207"/>
      <c r="Z188" s="207"/>
      <c r="AA188" s="207"/>
      <c r="AB188" s="26">
        <f t="shared" si="22"/>
        <v>7</v>
      </c>
      <c r="AC188" s="27">
        <f t="shared" si="23"/>
        <v>585</v>
      </c>
      <c r="AD188" s="53" t="str">
        <f t="shared" ref="AD188:AD219" si="30">IF(AF188="PASS", SUMIF(E188:AA188,"&gt;0"), "-")</f>
        <v>-</v>
      </c>
      <c r="AE188" s="28" t="str">
        <f t="shared" ref="AE188:AE219" si="31">IF(ISNUMBER(AD188), AD188/AC188*100, "-")</f>
        <v>-</v>
      </c>
      <c r="AF188" s="29" t="str">
        <f t="shared" si="25"/>
        <v>FAIL</v>
      </c>
      <c r="AG188" s="29">
        <f t="shared" si="26"/>
        <v>100</v>
      </c>
      <c r="AH188" s="29" t="str">
        <f t="shared" si="24"/>
        <v>FAIL: 0, ABSENT: 1</v>
      </c>
      <c r="AI188" s="100" t="str">
        <f t="shared" si="27"/>
        <v xml:space="preserve">Islamiat elective, </v>
      </c>
      <c r="AJ188" s="115"/>
      <c r="AK188" s="115"/>
      <c r="AL188" s="115"/>
    </row>
    <row r="189" spans="1:38" ht="15.75" customHeight="1" thickBot="1">
      <c r="A189" s="58">
        <v>183</v>
      </c>
      <c r="B189" s="177">
        <v>845</v>
      </c>
      <c r="C189" s="178" t="s">
        <v>1495</v>
      </c>
      <c r="D189" s="178" t="s">
        <v>1328</v>
      </c>
      <c r="E189" s="179" t="s">
        <v>865</v>
      </c>
      <c r="F189" s="186" t="s">
        <v>865</v>
      </c>
      <c r="G189" s="169" t="s">
        <v>865</v>
      </c>
      <c r="H189" s="169" t="s">
        <v>865</v>
      </c>
      <c r="I189" s="207"/>
      <c r="J189" s="200"/>
      <c r="K189" s="193"/>
      <c r="L189" s="197"/>
      <c r="M189" s="207"/>
      <c r="N189" s="197"/>
      <c r="O189" s="197"/>
      <c r="P189" s="206"/>
      <c r="Q189" s="206"/>
      <c r="R189" s="206"/>
      <c r="S189" s="26"/>
      <c r="T189" s="189" t="s">
        <v>865</v>
      </c>
      <c r="U189" s="207"/>
      <c r="V189" s="207" t="s">
        <v>865</v>
      </c>
      <c r="W189" s="26"/>
      <c r="X189" s="207" t="s">
        <v>865</v>
      </c>
      <c r="Y189" s="207"/>
      <c r="Z189" s="207"/>
      <c r="AA189" s="207"/>
      <c r="AB189" s="26">
        <f t="shared" si="22"/>
        <v>7</v>
      </c>
      <c r="AC189" s="27">
        <f t="shared" si="23"/>
        <v>555</v>
      </c>
      <c r="AD189" s="53" t="str">
        <f t="shared" si="30"/>
        <v>-</v>
      </c>
      <c r="AE189" s="28" t="str">
        <f t="shared" si="31"/>
        <v>-</v>
      </c>
      <c r="AF189" s="29" t="str">
        <f t="shared" si="25"/>
        <v>ABSENT</v>
      </c>
      <c r="AG189" s="29">
        <f t="shared" si="26"/>
        <v>700</v>
      </c>
      <c r="AH189" s="29" t="str">
        <f t="shared" si="24"/>
        <v>FAIL: 0, ABSENT: 7</v>
      </c>
      <c r="AI189" s="100" t="str">
        <f t="shared" si="27"/>
        <v xml:space="preserve">Tarjuma, Pak studies, English, Urdu, Home economics, Geography, Psychology, </v>
      </c>
      <c r="AJ189" s="115"/>
      <c r="AK189" s="115"/>
      <c r="AL189" s="115"/>
    </row>
    <row r="190" spans="1:38" ht="15.75" customHeight="1" thickBot="1">
      <c r="A190" s="58">
        <v>184</v>
      </c>
      <c r="B190" s="174">
        <v>846</v>
      </c>
      <c r="C190" s="175" t="s">
        <v>1496</v>
      </c>
      <c r="D190" s="175" t="s">
        <v>1328</v>
      </c>
      <c r="E190" s="176">
        <v>46</v>
      </c>
      <c r="F190" s="157">
        <v>39</v>
      </c>
      <c r="G190" s="168">
        <v>44</v>
      </c>
      <c r="H190" s="168">
        <v>81</v>
      </c>
      <c r="I190" s="207"/>
      <c r="J190" s="197"/>
      <c r="K190" s="185"/>
      <c r="L190" s="200"/>
      <c r="M190" s="189">
        <v>78</v>
      </c>
      <c r="N190" s="195">
        <v>82</v>
      </c>
      <c r="O190" s="200"/>
      <c r="P190" s="206"/>
      <c r="Q190" s="206"/>
      <c r="R190" s="206"/>
      <c r="S190" s="26"/>
      <c r="T190" s="189">
        <v>63</v>
      </c>
      <c r="U190" s="207"/>
      <c r="V190" s="207"/>
      <c r="W190" s="26"/>
      <c r="X190" s="207"/>
      <c r="Y190" s="207"/>
      <c r="Z190" s="207"/>
      <c r="AA190" s="207"/>
      <c r="AB190" s="26">
        <f t="shared" si="22"/>
        <v>7</v>
      </c>
      <c r="AC190" s="27">
        <f t="shared" si="23"/>
        <v>585</v>
      </c>
      <c r="AD190" s="53">
        <f t="shared" si="30"/>
        <v>433</v>
      </c>
      <c r="AE190" s="28">
        <f t="shared" si="31"/>
        <v>74.017094017094024</v>
      </c>
      <c r="AF190" s="29" t="str">
        <f t="shared" si="25"/>
        <v>PASS</v>
      </c>
      <c r="AG190" s="29">
        <f t="shared" si="26"/>
        <v>0</v>
      </c>
      <c r="AH190" s="29" t="str">
        <f t="shared" si="24"/>
        <v>PASS</v>
      </c>
      <c r="AI190" s="100" t="str">
        <f t="shared" si="27"/>
        <v/>
      </c>
      <c r="AJ190" s="115"/>
      <c r="AK190" s="115"/>
      <c r="AL190" s="115"/>
    </row>
    <row r="191" spans="1:38" ht="15.75" customHeight="1" thickBot="1">
      <c r="A191" s="58">
        <v>185</v>
      </c>
      <c r="B191" s="177">
        <v>847</v>
      </c>
      <c r="C191" s="178" t="s">
        <v>1497</v>
      </c>
      <c r="D191" s="178" t="s">
        <v>1328</v>
      </c>
      <c r="E191" s="179">
        <v>46</v>
      </c>
      <c r="F191" s="186">
        <v>38</v>
      </c>
      <c r="G191" s="169">
        <v>22</v>
      </c>
      <c r="H191" s="169">
        <v>62</v>
      </c>
      <c r="I191" s="207"/>
      <c r="J191" s="200"/>
      <c r="K191" s="193"/>
      <c r="L191" s="196">
        <v>71</v>
      </c>
      <c r="M191" s="207"/>
      <c r="N191" s="197"/>
      <c r="O191" s="197"/>
      <c r="P191" s="206"/>
      <c r="Q191" s="206"/>
      <c r="R191" s="158">
        <v>72</v>
      </c>
      <c r="S191" s="26"/>
      <c r="T191" s="207"/>
      <c r="U191" s="207"/>
      <c r="V191" s="207"/>
      <c r="W191" s="26"/>
      <c r="X191" s="189">
        <v>36</v>
      </c>
      <c r="Y191" s="207"/>
      <c r="Z191" s="207"/>
      <c r="AA191" s="207"/>
      <c r="AB191" s="26">
        <f t="shared" si="22"/>
        <v>7</v>
      </c>
      <c r="AC191" s="27">
        <f t="shared" si="23"/>
        <v>585</v>
      </c>
      <c r="AD191" s="53">
        <f t="shared" si="30"/>
        <v>347</v>
      </c>
      <c r="AE191" s="28">
        <f t="shared" si="31"/>
        <v>59.316239316239319</v>
      </c>
      <c r="AF191" s="29" t="str">
        <f t="shared" si="25"/>
        <v>PASS</v>
      </c>
      <c r="AG191" s="29">
        <f t="shared" si="26"/>
        <v>100</v>
      </c>
      <c r="AH191" s="29" t="str">
        <f t="shared" si="24"/>
        <v>FAIL: 1, ABSENT: 0</v>
      </c>
      <c r="AI191" s="100" t="str">
        <f t="shared" si="27"/>
        <v xml:space="preserve">English, </v>
      </c>
      <c r="AJ191" s="115"/>
      <c r="AK191" s="115"/>
      <c r="AL191" s="115"/>
    </row>
    <row r="192" spans="1:38" ht="15.75" customHeight="1" thickBot="1">
      <c r="A192" s="58">
        <v>186</v>
      </c>
      <c r="B192" s="174">
        <v>848</v>
      </c>
      <c r="C192" s="175" t="s">
        <v>1498</v>
      </c>
      <c r="D192" s="175" t="s">
        <v>1328</v>
      </c>
      <c r="E192" s="176" t="s">
        <v>865</v>
      </c>
      <c r="F192" s="186" t="s">
        <v>865</v>
      </c>
      <c r="G192" s="168" t="s">
        <v>865</v>
      </c>
      <c r="H192" s="168">
        <v>33</v>
      </c>
      <c r="I192" s="207"/>
      <c r="J192" s="197"/>
      <c r="K192" s="185"/>
      <c r="L192" s="200"/>
      <c r="M192" s="207"/>
      <c r="N192" s="195" t="s">
        <v>865</v>
      </c>
      <c r="O192" s="200"/>
      <c r="P192" s="206"/>
      <c r="Q192" s="206"/>
      <c r="R192" s="206"/>
      <c r="S192" s="26"/>
      <c r="T192" s="189" t="s">
        <v>865</v>
      </c>
      <c r="U192" s="207"/>
      <c r="V192" s="189">
        <v>45</v>
      </c>
      <c r="W192" s="26"/>
      <c r="X192" s="207"/>
      <c r="Y192" s="207"/>
      <c r="Z192" s="207"/>
      <c r="AA192" s="207"/>
      <c r="AB192" s="26">
        <f t="shared" si="22"/>
        <v>7</v>
      </c>
      <c r="AC192" s="27">
        <f t="shared" si="23"/>
        <v>570</v>
      </c>
      <c r="AD192" s="53" t="str">
        <f t="shared" si="30"/>
        <v>-</v>
      </c>
      <c r="AE192" s="28" t="str">
        <f t="shared" si="31"/>
        <v>-</v>
      </c>
      <c r="AF192" s="29" t="str">
        <f t="shared" si="25"/>
        <v>FAIL</v>
      </c>
      <c r="AG192" s="29">
        <f t="shared" si="26"/>
        <v>500</v>
      </c>
      <c r="AH192" s="29" t="str">
        <f t="shared" si="24"/>
        <v>FAIL: 0, ABSENT: 5</v>
      </c>
      <c r="AI192" s="100" t="str">
        <f t="shared" si="27"/>
        <v xml:space="preserve">Tarjuma, Pak studies, English, Islamiat elective, Home economics, </v>
      </c>
      <c r="AJ192" s="115"/>
      <c r="AK192" s="115"/>
      <c r="AL192" s="115"/>
    </row>
    <row r="193" spans="1:38" ht="15.75" customHeight="1" thickBot="1">
      <c r="A193" s="58">
        <v>187</v>
      </c>
      <c r="B193" s="177">
        <v>849</v>
      </c>
      <c r="C193" s="178" t="s">
        <v>1499</v>
      </c>
      <c r="D193" s="178" t="s">
        <v>1328</v>
      </c>
      <c r="E193" s="179">
        <v>43</v>
      </c>
      <c r="F193" s="157" t="s">
        <v>865</v>
      </c>
      <c r="G193" s="169">
        <v>39</v>
      </c>
      <c r="H193" s="169">
        <v>67</v>
      </c>
      <c r="I193" s="207"/>
      <c r="J193" s="195">
        <v>88</v>
      </c>
      <c r="K193" s="193"/>
      <c r="L193" s="197"/>
      <c r="M193" s="207"/>
      <c r="N193" s="197"/>
      <c r="O193" s="197"/>
      <c r="P193" s="206"/>
      <c r="Q193" s="206"/>
      <c r="R193" s="158">
        <v>83</v>
      </c>
      <c r="S193" s="26"/>
      <c r="T193" s="207"/>
      <c r="U193" s="189">
        <v>40</v>
      </c>
      <c r="V193" s="207"/>
      <c r="W193" s="26"/>
      <c r="X193" s="207"/>
      <c r="Y193" s="207"/>
      <c r="Z193" s="207"/>
      <c r="AA193" s="207"/>
      <c r="AB193" s="26">
        <f t="shared" si="22"/>
        <v>7</v>
      </c>
      <c r="AC193" s="27">
        <f t="shared" si="23"/>
        <v>585</v>
      </c>
      <c r="AD193" s="53" t="str">
        <f t="shared" si="30"/>
        <v>-</v>
      </c>
      <c r="AE193" s="28" t="str">
        <f t="shared" si="31"/>
        <v>-</v>
      </c>
      <c r="AF193" s="29" t="str">
        <f t="shared" si="25"/>
        <v>FAIL</v>
      </c>
      <c r="AG193" s="29">
        <f t="shared" si="26"/>
        <v>100</v>
      </c>
      <c r="AH193" s="29" t="str">
        <f t="shared" si="24"/>
        <v>FAIL: 0, ABSENT: 1</v>
      </c>
      <c r="AI193" s="100" t="str">
        <f t="shared" si="27"/>
        <v xml:space="preserve">Pak studies, </v>
      </c>
      <c r="AJ193" s="115"/>
      <c r="AK193" s="115"/>
      <c r="AL193" s="115"/>
    </row>
    <row r="194" spans="1:38" ht="15.75" customHeight="1" thickBot="1">
      <c r="A194" s="58">
        <v>188</v>
      </c>
      <c r="B194" s="174">
        <v>850</v>
      </c>
      <c r="C194" s="175" t="s">
        <v>1500</v>
      </c>
      <c r="D194" s="175" t="s">
        <v>1328</v>
      </c>
      <c r="E194" s="176">
        <v>35</v>
      </c>
      <c r="F194" s="186">
        <v>40</v>
      </c>
      <c r="G194" s="168">
        <v>33</v>
      </c>
      <c r="H194" s="168" t="s">
        <v>865</v>
      </c>
      <c r="I194" s="189">
        <v>48</v>
      </c>
      <c r="J194" s="197"/>
      <c r="K194" s="185"/>
      <c r="L194" s="200"/>
      <c r="M194" s="207"/>
      <c r="N194" s="200"/>
      <c r="O194" s="200"/>
      <c r="P194" s="206"/>
      <c r="Q194" s="206"/>
      <c r="R194" s="206"/>
      <c r="S194" s="26"/>
      <c r="T194" s="207"/>
      <c r="U194" s="207"/>
      <c r="V194" s="207"/>
      <c r="W194" s="26"/>
      <c r="X194" s="189">
        <v>37</v>
      </c>
      <c r="Y194" s="207"/>
      <c r="Z194" s="207"/>
      <c r="AA194" s="189">
        <v>42</v>
      </c>
      <c r="AB194" s="26">
        <f t="shared" si="22"/>
        <v>7</v>
      </c>
      <c r="AC194" s="27">
        <f t="shared" si="23"/>
        <v>585</v>
      </c>
      <c r="AD194" s="53" t="str">
        <f t="shared" si="30"/>
        <v>-</v>
      </c>
      <c r="AE194" s="28" t="str">
        <f t="shared" si="31"/>
        <v>-</v>
      </c>
      <c r="AF194" s="29" t="str">
        <f t="shared" si="25"/>
        <v>FAIL</v>
      </c>
      <c r="AG194" s="29">
        <f t="shared" si="26"/>
        <v>100</v>
      </c>
      <c r="AH194" s="29" t="str">
        <f t="shared" si="24"/>
        <v>FAIL: 0, ABSENT: 1</v>
      </c>
      <c r="AI194" s="100" t="str">
        <f t="shared" si="27"/>
        <v xml:space="preserve">Urdu, </v>
      </c>
      <c r="AJ194" s="115"/>
      <c r="AK194" s="115"/>
      <c r="AL194" s="115"/>
    </row>
    <row r="195" spans="1:38" ht="15.75" customHeight="1" thickBot="1">
      <c r="A195" s="58">
        <v>189</v>
      </c>
      <c r="B195" s="177">
        <v>851</v>
      </c>
      <c r="C195" s="178" t="s">
        <v>1501</v>
      </c>
      <c r="D195" s="178" t="s">
        <v>1328</v>
      </c>
      <c r="E195" s="179" t="s">
        <v>865</v>
      </c>
      <c r="F195" s="186" t="s">
        <v>865</v>
      </c>
      <c r="G195" s="169" t="s">
        <v>865</v>
      </c>
      <c r="H195" s="169" t="s">
        <v>865</v>
      </c>
      <c r="I195" s="207"/>
      <c r="J195" s="195" t="s">
        <v>865</v>
      </c>
      <c r="K195" s="193"/>
      <c r="L195" s="196" t="s">
        <v>865</v>
      </c>
      <c r="M195" s="207"/>
      <c r="N195" s="197"/>
      <c r="O195" s="197"/>
      <c r="P195" s="206"/>
      <c r="Q195" s="206"/>
      <c r="R195" s="206"/>
      <c r="S195" s="26"/>
      <c r="T195" s="207"/>
      <c r="U195" s="207"/>
      <c r="V195" s="207"/>
      <c r="W195" s="26"/>
      <c r="X195" s="207"/>
      <c r="Y195" s="207"/>
      <c r="Z195" s="207"/>
      <c r="AA195" s="189" t="s">
        <v>865</v>
      </c>
      <c r="AB195" s="26">
        <f t="shared" si="22"/>
        <v>7</v>
      </c>
      <c r="AC195" s="27">
        <f t="shared" si="23"/>
        <v>600</v>
      </c>
      <c r="AD195" s="53" t="str">
        <f t="shared" si="30"/>
        <v>-</v>
      </c>
      <c r="AE195" s="28" t="str">
        <f t="shared" si="31"/>
        <v>-</v>
      </c>
      <c r="AF195" s="29" t="str">
        <f t="shared" si="25"/>
        <v>ABSENT</v>
      </c>
      <c r="AG195" s="29">
        <f t="shared" si="26"/>
        <v>700</v>
      </c>
      <c r="AH195" s="29" t="str">
        <f t="shared" si="24"/>
        <v>FAIL: 0, ABSENT: 7</v>
      </c>
      <c r="AI195" s="100" t="str">
        <f t="shared" si="27"/>
        <v xml:space="preserve">Tarjuma, Pak studies, English, Urdu, Civics, Education, English literature, </v>
      </c>
      <c r="AJ195" s="115"/>
      <c r="AK195" s="115"/>
      <c r="AL195" s="115"/>
    </row>
    <row r="196" spans="1:38" ht="15.75" customHeight="1" thickBot="1">
      <c r="A196" s="58">
        <v>190</v>
      </c>
      <c r="B196" s="174">
        <v>852</v>
      </c>
      <c r="C196" s="175" t="s">
        <v>1502</v>
      </c>
      <c r="D196" s="175" t="s">
        <v>1328</v>
      </c>
      <c r="E196" s="176">
        <v>28</v>
      </c>
      <c r="F196" s="186">
        <v>29</v>
      </c>
      <c r="G196" s="168">
        <v>29</v>
      </c>
      <c r="H196" s="168" t="s">
        <v>865</v>
      </c>
      <c r="I196" s="203"/>
      <c r="J196" s="196">
        <v>57</v>
      </c>
      <c r="K196" s="185"/>
      <c r="L196" s="200"/>
      <c r="M196" s="203"/>
      <c r="N196" s="200"/>
      <c r="O196" s="200"/>
      <c r="P196" s="183"/>
      <c r="Q196" s="183"/>
      <c r="R196" s="184">
        <v>54</v>
      </c>
      <c r="S196" s="26"/>
      <c r="T196" s="203"/>
      <c r="U196" s="199">
        <v>61</v>
      </c>
      <c r="V196" s="203"/>
      <c r="W196" s="26"/>
      <c r="X196" s="203"/>
      <c r="Y196" s="203"/>
      <c r="Z196" s="203"/>
      <c r="AA196" s="203"/>
      <c r="AB196" s="26">
        <f t="shared" si="22"/>
        <v>7</v>
      </c>
      <c r="AC196" s="27">
        <f t="shared" si="23"/>
        <v>585</v>
      </c>
      <c r="AD196" s="53" t="str">
        <f t="shared" si="30"/>
        <v>-</v>
      </c>
      <c r="AE196" s="28" t="str">
        <f t="shared" si="31"/>
        <v>-</v>
      </c>
      <c r="AF196" s="29" t="str">
        <f t="shared" si="25"/>
        <v>FAIL</v>
      </c>
      <c r="AG196" s="29">
        <f t="shared" si="26"/>
        <v>200</v>
      </c>
      <c r="AH196" s="29" t="str">
        <f t="shared" si="24"/>
        <v>FAIL: 1, ABSENT: 1</v>
      </c>
      <c r="AI196" s="100" t="str">
        <f t="shared" si="27"/>
        <v xml:space="preserve">English, Urdu, </v>
      </c>
      <c r="AJ196" s="115"/>
      <c r="AK196" s="115"/>
      <c r="AL196" s="115"/>
    </row>
    <row r="197" spans="1:38" ht="15.75" customHeight="1" thickBot="1">
      <c r="A197" s="58">
        <v>191</v>
      </c>
      <c r="B197" s="177">
        <v>853</v>
      </c>
      <c r="C197" s="178" t="s">
        <v>1503</v>
      </c>
      <c r="D197" s="178" t="s">
        <v>1328</v>
      </c>
      <c r="E197" s="179">
        <v>33</v>
      </c>
      <c r="F197" s="186">
        <v>43</v>
      </c>
      <c r="G197" s="169">
        <v>25</v>
      </c>
      <c r="H197" s="169">
        <v>57</v>
      </c>
      <c r="I197" s="207"/>
      <c r="J197" s="200"/>
      <c r="K197" s="193"/>
      <c r="L197" s="196">
        <v>57</v>
      </c>
      <c r="M197" s="207"/>
      <c r="N197" s="196">
        <v>71</v>
      </c>
      <c r="O197" s="197"/>
      <c r="P197" s="206"/>
      <c r="Q197" s="206"/>
      <c r="R197" s="206"/>
      <c r="S197" s="26"/>
      <c r="T197" s="207"/>
      <c r="U197" s="207"/>
      <c r="V197" s="207"/>
      <c r="W197" s="26"/>
      <c r="X197" s="207"/>
      <c r="Y197" s="189">
        <v>4</v>
      </c>
      <c r="Z197" s="207"/>
      <c r="AA197" s="207"/>
      <c r="AB197" s="26">
        <f t="shared" si="22"/>
        <v>7</v>
      </c>
      <c r="AC197" s="27">
        <f t="shared" si="23"/>
        <v>585</v>
      </c>
      <c r="AD197" s="53" t="str">
        <f t="shared" si="30"/>
        <v>-</v>
      </c>
      <c r="AE197" s="28" t="str">
        <f t="shared" si="31"/>
        <v>-</v>
      </c>
      <c r="AF197" s="29" t="str">
        <f t="shared" si="25"/>
        <v>FAIL</v>
      </c>
      <c r="AG197" s="29">
        <f t="shared" si="26"/>
        <v>200</v>
      </c>
      <c r="AH197" s="29" t="str">
        <f t="shared" si="24"/>
        <v>FAIL: 2, ABSENT: 0</v>
      </c>
      <c r="AI197" s="100" t="str">
        <f t="shared" si="27"/>
        <v xml:space="preserve">English, Statistics, </v>
      </c>
      <c r="AJ197" s="115"/>
      <c r="AK197" s="115"/>
      <c r="AL197" s="115"/>
    </row>
    <row r="198" spans="1:38" ht="15.75" customHeight="1" thickBot="1">
      <c r="A198" s="58">
        <v>192</v>
      </c>
      <c r="B198" s="174">
        <v>854</v>
      </c>
      <c r="C198" s="175" t="s">
        <v>1504</v>
      </c>
      <c r="D198" s="175" t="s">
        <v>1328</v>
      </c>
      <c r="E198" s="176" t="s">
        <v>865</v>
      </c>
      <c r="F198" s="186" t="s">
        <v>865</v>
      </c>
      <c r="G198" s="168" t="s">
        <v>865</v>
      </c>
      <c r="H198" s="168" t="s">
        <v>865</v>
      </c>
      <c r="I198" s="207"/>
      <c r="J198" s="197"/>
      <c r="K198" s="185"/>
      <c r="L198" s="200"/>
      <c r="M198" s="189" t="s">
        <v>865</v>
      </c>
      <c r="N198" s="195" t="s">
        <v>865</v>
      </c>
      <c r="O198" s="200"/>
      <c r="P198" s="206"/>
      <c r="Q198" s="206"/>
      <c r="R198" s="206"/>
      <c r="S198" s="26"/>
      <c r="T198" s="189" t="s">
        <v>865</v>
      </c>
      <c r="U198" s="207"/>
      <c r="V198" s="207"/>
      <c r="W198" s="26"/>
      <c r="X198" s="207"/>
      <c r="Y198" s="207"/>
      <c r="Z198" s="207"/>
      <c r="AA198" s="207"/>
      <c r="AB198" s="26">
        <f t="shared" si="22"/>
        <v>7</v>
      </c>
      <c r="AC198" s="27">
        <f t="shared" si="23"/>
        <v>585</v>
      </c>
      <c r="AD198" s="53" t="str">
        <f t="shared" si="30"/>
        <v>-</v>
      </c>
      <c r="AE198" s="28" t="str">
        <f t="shared" si="31"/>
        <v>-</v>
      </c>
      <c r="AF198" s="29" t="str">
        <f t="shared" si="25"/>
        <v>ABSENT</v>
      </c>
      <c r="AG198" s="29">
        <f t="shared" si="26"/>
        <v>700</v>
      </c>
      <c r="AH198" s="29" t="str">
        <f t="shared" si="24"/>
        <v>FAIL: 0, ABSENT: 7</v>
      </c>
      <c r="AI198" s="100" t="str">
        <f t="shared" si="27"/>
        <v xml:space="preserve">Tarjuma, Pak studies, English, Urdu, History, Islamiat elective, Home economics, </v>
      </c>
      <c r="AJ198" s="115"/>
      <c r="AK198" s="115"/>
      <c r="AL198" s="115"/>
    </row>
    <row r="199" spans="1:38" ht="15.75" customHeight="1" thickBot="1">
      <c r="A199" s="58">
        <v>193</v>
      </c>
      <c r="B199" s="177">
        <v>855</v>
      </c>
      <c r="C199" s="178" t="s">
        <v>1505</v>
      </c>
      <c r="D199" s="178" t="s">
        <v>1328</v>
      </c>
      <c r="E199" s="179" t="s">
        <v>865</v>
      </c>
      <c r="F199" s="186" t="s">
        <v>865</v>
      </c>
      <c r="G199" s="169" t="s">
        <v>865</v>
      </c>
      <c r="H199" s="169" t="s">
        <v>865</v>
      </c>
      <c r="I199" s="207"/>
      <c r="J199" s="200"/>
      <c r="K199" s="193"/>
      <c r="L199" s="196" t="s">
        <v>865</v>
      </c>
      <c r="M199" s="207"/>
      <c r="N199" s="196" t="s">
        <v>865</v>
      </c>
      <c r="O199" s="197"/>
      <c r="P199" s="206"/>
      <c r="Q199" s="206"/>
      <c r="R199" s="206"/>
      <c r="S199" s="26"/>
      <c r="T199" s="207"/>
      <c r="U199" s="207"/>
      <c r="V199" s="207"/>
      <c r="W199" s="26"/>
      <c r="X199" s="207"/>
      <c r="Y199" s="189" t="s">
        <v>865</v>
      </c>
      <c r="Z199" s="207"/>
      <c r="AA199" s="207"/>
      <c r="AB199" s="26">
        <f t="shared" ref="AB199:AB248" si="32">COUNTA(E199:AA199)</f>
        <v>7</v>
      </c>
      <c r="AC199" s="27">
        <f t="shared" ref="AC199:AC248" si="33">SUMPRODUCT($E$6:$AA$6*(LEN(E199:AA199)&gt;0))</f>
        <v>585</v>
      </c>
      <c r="AD199" s="53" t="str">
        <f t="shared" si="30"/>
        <v>-</v>
      </c>
      <c r="AE199" s="28" t="str">
        <f t="shared" si="31"/>
        <v>-</v>
      </c>
      <c r="AF199" s="29" t="str">
        <f t="shared" si="25"/>
        <v>ABSENT</v>
      </c>
      <c r="AG199" s="29">
        <f t="shared" si="26"/>
        <v>700</v>
      </c>
      <c r="AH199" s="29" t="str">
        <f t="shared" ref="AH199:AH248" si="34">IF(
   AND(
      COUNTIF(E199:F199,"&lt;17")=0,
      COUNTIF(G199:T199,"&lt;33")=0,
      COUNTIF(Z199:AA199,"&lt;33")=0,
      COUNTIF(U199:Y199,"&lt;28")=0,
      COUNTIF(E199:AA199,"A")+COUNTIF(E199:AA199,"Absent")=0
   ),
   "PASS",
   "FAIL: " &amp;
   (COUNTIF(E199:F199,"&lt;17") +
    COUNTIF(G199:T199,"&lt;33") +
    COUNTIF(Z199:AA199,"&lt;33") +
    COUNTIF(U199:Y199,"&lt;28")
   )
   &amp; ", ABSENT: " &amp;
   (COUNTIF(E199:AA199,"A") + COUNTIF(E199:AA199,"Absent"))
)</f>
        <v>FAIL: 0, ABSENT: 7</v>
      </c>
      <c r="AI199" s="100" t="str">
        <f t="shared" si="27"/>
        <v xml:space="preserve">Tarjuma, Pak studies, English, Urdu, Education, Islamiat elective, Statistics, </v>
      </c>
      <c r="AJ199" s="115"/>
      <c r="AK199" s="115"/>
      <c r="AL199" s="115"/>
    </row>
    <row r="200" spans="1:38" ht="15.75" customHeight="1" thickBot="1">
      <c r="A200" s="58">
        <v>194</v>
      </c>
      <c r="B200" s="174">
        <v>856</v>
      </c>
      <c r="C200" s="175" t="s">
        <v>1506</v>
      </c>
      <c r="D200" s="175" t="s">
        <v>1328</v>
      </c>
      <c r="E200" s="176">
        <v>42</v>
      </c>
      <c r="F200" s="186">
        <v>29</v>
      </c>
      <c r="G200" s="168">
        <v>41</v>
      </c>
      <c r="H200" s="168">
        <v>49</v>
      </c>
      <c r="I200" s="207"/>
      <c r="J200" s="197"/>
      <c r="K200" s="168">
        <v>40</v>
      </c>
      <c r="L200" s="195">
        <v>36</v>
      </c>
      <c r="M200" s="207"/>
      <c r="N200" s="200"/>
      <c r="O200" s="200"/>
      <c r="P200" s="206"/>
      <c r="Q200" s="206"/>
      <c r="R200" s="206"/>
      <c r="S200" s="26"/>
      <c r="T200" s="207"/>
      <c r="U200" s="207"/>
      <c r="V200" s="207"/>
      <c r="W200" s="26"/>
      <c r="X200" s="207"/>
      <c r="Y200" s="189">
        <v>10</v>
      </c>
      <c r="Z200" s="207"/>
      <c r="AA200" s="207"/>
      <c r="AB200" s="26">
        <f t="shared" si="32"/>
        <v>7</v>
      </c>
      <c r="AC200" s="27">
        <f t="shared" si="33"/>
        <v>585</v>
      </c>
      <c r="AD200" s="53" t="str">
        <f t="shared" si="30"/>
        <v>-</v>
      </c>
      <c r="AE200" s="28" t="str">
        <f t="shared" si="31"/>
        <v>-</v>
      </c>
      <c r="AF200" s="29" t="str">
        <f t="shared" ref="AF200:AF263" si="35">IF(
   AND(COUNTA(E200:AA200)&gt;0, COUNTIF(E200:AA200,"A")=COUNTA(E200:AA200)),
   "ABSENT",
   IF(
      AND(
         COUNTIF(E200:F200,"&lt;20")=0,
         COUNTIF(G200:T200,"&lt;40")=0,
         COUNTIF(Z200:AA200,"&lt;40")=0,
         COUNTIF(U200:Y200,"&lt;34")=0,
         COUNTIF(E200:AA200,"A")+COUNTIF(E200:AA200,"Absent")=0
      ),
      "PASS",
      IF(
         (COUNTIF(E200:F200,"&lt;20") +
          COUNTIF(G200:S200,"&lt;40") +
          COUNTIF(Z200:AA200,"&lt;40") +
          COUNTIF(T200:Y200,"&lt;34") +
          COUNTIF(E200:AA200,"A") +
          COUNTIF(E200:AA200,"Absent")) &gt;= 2,
         "FAIL",
         "PASS"
      )
   )
)</f>
        <v>FAIL</v>
      </c>
      <c r="AG200" s="29">
        <f t="shared" ref="AG200:AG263" si="36">IF(
   AH200="PASS",
   0,
   IF(
      VALUE(MID(AH200,FIND("ABSENT: ",AH200)+8,10))=7,
      700,
      IF(
         VALUE(MID(AH200,FIND("FAIL: ",AH200)+6,FIND(",",AH200)-FIND("FAIL: ",AH200)-6))&gt;2,
         500,
         100 * (
            VALUE(MID(AH200,FIND("FAIL: ",AH200)+6,FIND(",",AH200)-FIND("FAIL: ",AH200)-6))
            +
            VALUE(MID(AH200,FIND("ABSENT: ",AH200)+8,10))
         )
      )
   )
)</f>
        <v>100</v>
      </c>
      <c r="AH200" s="29" t="str">
        <f t="shared" si="34"/>
        <v>FAIL: 1, ABSENT: 0</v>
      </c>
      <c r="AI200" s="100" t="str">
        <f t="shared" ref="AI200:AI263" si="37">IF(AND(E200&lt;&gt;"",OR(E200="A",E200="Absent",E200&lt;17)),"Tarjuma, ","") &amp;
IF(AND(F200&lt;&gt;"",OR(F200="A",F200="Absent",F200&lt;17)),"Pak studies, ","") &amp;
IF(AND(G200&lt;&gt;"",OR(G200="A",G200="Absent",G200&lt;33)),"English, ","") &amp;
IF(AND(H200&lt;&gt;"",OR(H200="A",H200="Absent",H200&lt;33)),"Urdu, ","") &amp;
IF(AND(I200&lt;&gt;"",OR(I200="A",I200="Absent",I200&lt;33)),"Fine arts, ","") &amp;
IF(AND(J200&lt;&gt;"",OR(J200="A",J200="Absent",J200&lt;33)),"Civics, ","") &amp;
IF(AND(K200&lt;&gt;"",OR(K200="A",K200="Absent",K200&lt;33)),"Economics, ","") &amp;
IF(AND(L200&lt;&gt;"",OR(L200="A",L200="Absent",L200&lt;33)),"Education, ","") &amp;
IF(AND(M200&lt;&gt;"",OR(M200="A",M200="Absent",M200&lt;33)),"History, ","") &amp;
IF(AND(N200&lt;&gt;"",OR(N200="A",N200="Absent",N200&lt;33)),"Islamiat elective, ","") &amp;
IF(AND(O200&lt;&gt;"",OR(O200="A",O200="Absent",O200&lt;33)),"Persian, ","") &amp;
IF(AND(P200&lt;&gt;"",OR(P200="A",P200="Absent",P200&lt;33)),"Philosophy, ","") &amp;
IF(AND(Q200&lt;&gt;"",OR(Q200="A",Q200="Absent",Q200&lt;33)),"Saraiki, ","") &amp;
IF(AND(R200&lt;&gt;"",OR(R200="A",R200="Absent",R200&lt;33)),"Sociology, ","") &amp;
IF(AND(S200&lt;&gt;"",OR(S200="A",S200="Absent",S200&lt;33)),"Urdu, ","") &amp;
IF(AND(T200&lt;&gt;"",OR(T200="A",T200="Absent",T200&lt;33)),"Home economics, ","") &amp;
IF(AND(U200&lt;&gt;"",OR(U200="A",U200="Absent",U200&lt;28)),"Health and physical education, ","") &amp;
IF(AND(V200&lt;&gt;"",OR(V200="A",V200="Absent",V200&lt;28)),"Geography, ","") &amp;
IF(AND(W200&lt;&gt;"",OR(W200="A",W200="Absent",W200&lt;28)),"Library science, ","") &amp;
IF(AND(X200&lt;&gt;"",OR(X200="A",X200="Absent",X200&lt;28)),"Psychology, ","") &amp;
IF(AND(Y200&lt;&gt;"",OR(Y200="A",Y200="Absent",Y200&lt;28)),"Statistics, ","") &amp;
IF(AND(Z200&lt;&gt;"",OR(Z200="A",Z200="Absent",Z200&lt;33)),"Arabic, ","") &amp;
IF(AND(AA200&lt;&gt;"",OR(AA200="A",AA200="Absent",AA200&lt;33)),"English literature, ","")</f>
        <v xml:space="preserve">Statistics, </v>
      </c>
      <c r="AJ200" s="115"/>
      <c r="AK200" s="115"/>
      <c r="AL200" s="115"/>
    </row>
    <row r="201" spans="1:38" ht="15.75" customHeight="1" thickBot="1">
      <c r="A201" s="58">
        <v>195</v>
      </c>
      <c r="B201" s="177">
        <v>857</v>
      </c>
      <c r="C201" s="178" t="s">
        <v>495</v>
      </c>
      <c r="D201" s="178" t="s">
        <v>1328</v>
      </c>
      <c r="E201" s="179">
        <v>23</v>
      </c>
      <c r="F201" s="186" t="s">
        <v>865</v>
      </c>
      <c r="G201" s="169">
        <v>41</v>
      </c>
      <c r="H201" s="169">
        <v>38</v>
      </c>
      <c r="I201" s="207"/>
      <c r="J201" s="200"/>
      <c r="K201" s="169">
        <v>33</v>
      </c>
      <c r="L201" s="197"/>
      <c r="M201" s="207"/>
      <c r="N201" s="197"/>
      <c r="O201" s="196">
        <v>40</v>
      </c>
      <c r="P201" s="206"/>
      <c r="Q201" s="206"/>
      <c r="R201" s="206"/>
      <c r="S201" s="26"/>
      <c r="T201" s="207"/>
      <c r="U201" s="189">
        <v>49</v>
      </c>
      <c r="V201" s="207"/>
      <c r="W201" s="26"/>
      <c r="X201" s="207"/>
      <c r="Y201" s="207"/>
      <c r="Z201" s="207"/>
      <c r="AA201" s="207"/>
      <c r="AB201" s="26">
        <f t="shared" si="32"/>
        <v>7</v>
      </c>
      <c r="AC201" s="27">
        <f t="shared" si="33"/>
        <v>585</v>
      </c>
      <c r="AD201" s="53" t="str">
        <f t="shared" si="30"/>
        <v>-</v>
      </c>
      <c r="AE201" s="28" t="str">
        <f t="shared" si="31"/>
        <v>-</v>
      </c>
      <c r="AF201" s="29" t="str">
        <f t="shared" si="35"/>
        <v>FAIL</v>
      </c>
      <c r="AG201" s="29">
        <f t="shared" si="36"/>
        <v>100</v>
      </c>
      <c r="AH201" s="29" t="str">
        <f t="shared" si="34"/>
        <v>FAIL: 0, ABSENT: 1</v>
      </c>
      <c r="AI201" s="100" t="str">
        <f t="shared" si="37"/>
        <v xml:space="preserve">Pak studies, </v>
      </c>
      <c r="AJ201" s="115"/>
      <c r="AK201" s="115"/>
      <c r="AL201" s="115"/>
    </row>
    <row r="202" spans="1:38" ht="15.75" customHeight="1" thickBot="1">
      <c r="A202" s="58">
        <v>196</v>
      </c>
      <c r="B202" s="174">
        <v>858</v>
      </c>
      <c r="C202" s="175" t="s">
        <v>1507</v>
      </c>
      <c r="D202" s="175" t="s">
        <v>1328</v>
      </c>
      <c r="E202" s="176">
        <v>41</v>
      </c>
      <c r="F202" s="186">
        <v>35</v>
      </c>
      <c r="G202" s="168">
        <v>24</v>
      </c>
      <c r="H202" s="168">
        <v>40</v>
      </c>
      <c r="I202" s="207"/>
      <c r="J202" s="197"/>
      <c r="K202" s="185"/>
      <c r="L202" s="200"/>
      <c r="M202" s="207"/>
      <c r="N202" s="200"/>
      <c r="O202" s="200"/>
      <c r="P202" s="206"/>
      <c r="Q202" s="206"/>
      <c r="R202" s="158" t="s">
        <v>865</v>
      </c>
      <c r="S202" s="26"/>
      <c r="T202" s="207"/>
      <c r="U202" s="189" t="s">
        <v>865</v>
      </c>
      <c r="V202" s="207"/>
      <c r="W202" s="26"/>
      <c r="X202" s="189">
        <v>30</v>
      </c>
      <c r="Y202" s="207"/>
      <c r="Z202" s="207"/>
      <c r="AA202" s="207"/>
      <c r="AB202" s="26">
        <f t="shared" si="32"/>
        <v>7</v>
      </c>
      <c r="AC202" s="27">
        <f t="shared" si="33"/>
        <v>570</v>
      </c>
      <c r="AD202" s="53" t="str">
        <f t="shared" si="30"/>
        <v>-</v>
      </c>
      <c r="AE202" s="28" t="str">
        <f t="shared" si="31"/>
        <v>-</v>
      </c>
      <c r="AF202" s="29" t="str">
        <f t="shared" si="35"/>
        <v>FAIL</v>
      </c>
      <c r="AG202" s="29">
        <f t="shared" si="36"/>
        <v>300</v>
      </c>
      <c r="AH202" s="29" t="str">
        <f t="shared" si="34"/>
        <v>FAIL: 1, ABSENT: 2</v>
      </c>
      <c r="AI202" s="100" t="str">
        <f t="shared" si="37"/>
        <v xml:space="preserve">English, Sociology, Health and physical education, </v>
      </c>
      <c r="AJ202" s="115"/>
      <c r="AK202" s="115"/>
      <c r="AL202" s="115"/>
    </row>
    <row r="203" spans="1:38" ht="15.75" customHeight="1" thickBot="1">
      <c r="A203" s="58">
        <v>197</v>
      </c>
      <c r="B203" s="177">
        <v>859</v>
      </c>
      <c r="C203" s="178" t="s">
        <v>1508</v>
      </c>
      <c r="D203" s="178" t="s">
        <v>1328</v>
      </c>
      <c r="E203" s="179">
        <v>38</v>
      </c>
      <c r="F203" s="186">
        <v>41</v>
      </c>
      <c r="G203" s="169">
        <v>54</v>
      </c>
      <c r="H203" s="169">
        <v>63</v>
      </c>
      <c r="I203" s="207"/>
      <c r="J203" s="200"/>
      <c r="K203" s="193"/>
      <c r="L203" s="196">
        <v>58</v>
      </c>
      <c r="M203" s="189">
        <v>64</v>
      </c>
      <c r="N203" s="197"/>
      <c r="O203" s="197"/>
      <c r="P203" s="206"/>
      <c r="Q203" s="206"/>
      <c r="R203" s="206"/>
      <c r="S203" s="26"/>
      <c r="T203" s="207"/>
      <c r="U203" s="207"/>
      <c r="V203" s="207"/>
      <c r="W203" s="26"/>
      <c r="X203" s="189">
        <v>41</v>
      </c>
      <c r="Y203" s="207"/>
      <c r="Z203" s="207"/>
      <c r="AA203" s="207"/>
      <c r="AB203" s="26">
        <f t="shared" si="32"/>
        <v>7</v>
      </c>
      <c r="AC203" s="27">
        <f t="shared" si="33"/>
        <v>585</v>
      </c>
      <c r="AD203" s="53">
        <f t="shared" si="30"/>
        <v>359</v>
      </c>
      <c r="AE203" s="28">
        <f t="shared" si="31"/>
        <v>61.36752136752137</v>
      </c>
      <c r="AF203" s="29" t="str">
        <f t="shared" si="35"/>
        <v>PASS</v>
      </c>
      <c r="AG203" s="29">
        <f t="shared" si="36"/>
        <v>0</v>
      </c>
      <c r="AH203" s="29" t="str">
        <f t="shared" si="34"/>
        <v>PASS</v>
      </c>
      <c r="AI203" s="100" t="str">
        <f t="shared" si="37"/>
        <v/>
      </c>
      <c r="AJ203" s="115"/>
      <c r="AK203" s="115"/>
      <c r="AL203" s="115"/>
    </row>
    <row r="204" spans="1:38" ht="15.75" customHeight="1" thickBot="1">
      <c r="A204" s="58">
        <v>198</v>
      </c>
      <c r="B204" s="174">
        <v>860</v>
      </c>
      <c r="C204" s="175" t="s">
        <v>1509</v>
      </c>
      <c r="D204" s="175" t="s">
        <v>1328</v>
      </c>
      <c r="E204" s="176">
        <v>46</v>
      </c>
      <c r="F204" s="186">
        <v>41</v>
      </c>
      <c r="G204" s="168">
        <v>33</v>
      </c>
      <c r="H204" s="168">
        <v>58</v>
      </c>
      <c r="I204" s="207"/>
      <c r="J204" s="197"/>
      <c r="K204" s="185"/>
      <c r="L204" s="200"/>
      <c r="M204" s="207"/>
      <c r="N204" s="195">
        <v>61</v>
      </c>
      <c r="O204" s="200"/>
      <c r="P204" s="206"/>
      <c r="Q204" s="158">
        <v>49</v>
      </c>
      <c r="R204" s="206"/>
      <c r="S204" s="26"/>
      <c r="T204" s="189">
        <v>62</v>
      </c>
      <c r="U204" s="207"/>
      <c r="V204" s="207"/>
      <c r="W204" s="26"/>
      <c r="X204" s="207"/>
      <c r="Y204" s="207"/>
      <c r="Z204" s="207"/>
      <c r="AA204" s="207"/>
      <c r="AB204" s="26">
        <f t="shared" si="32"/>
        <v>7</v>
      </c>
      <c r="AC204" s="27">
        <f t="shared" si="33"/>
        <v>585</v>
      </c>
      <c r="AD204" s="53">
        <f t="shared" si="30"/>
        <v>350</v>
      </c>
      <c r="AE204" s="28">
        <f t="shared" si="31"/>
        <v>59.82905982905983</v>
      </c>
      <c r="AF204" s="29" t="str">
        <f t="shared" si="35"/>
        <v>PASS</v>
      </c>
      <c r="AG204" s="29">
        <f t="shared" si="36"/>
        <v>0</v>
      </c>
      <c r="AH204" s="29" t="str">
        <f t="shared" si="34"/>
        <v>PASS</v>
      </c>
      <c r="AI204" s="100" t="str">
        <f t="shared" si="37"/>
        <v/>
      </c>
      <c r="AJ204" s="115"/>
      <c r="AK204" s="115"/>
      <c r="AL204" s="115"/>
    </row>
    <row r="205" spans="1:38" ht="15.75" customHeight="1" thickBot="1">
      <c r="A205" s="58">
        <v>199</v>
      </c>
      <c r="B205" s="177">
        <v>861</v>
      </c>
      <c r="C205" s="178" t="s">
        <v>1510</v>
      </c>
      <c r="D205" s="178" t="s">
        <v>1328</v>
      </c>
      <c r="E205" s="179" t="s">
        <v>865</v>
      </c>
      <c r="F205" s="186" t="s">
        <v>865</v>
      </c>
      <c r="G205" s="169" t="s">
        <v>865</v>
      </c>
      <c r="H205" s="169" t="s">
        <v>865</v>
      </c>
      <c r="I205" s="189" t="s">
        <v>865</v>
      </c>
      <c r="J205" s="200"/>
      <c r="K205" s="193"/>
      <c r="L205" s="197"/>
      <c r="M205" s="207"/>
      <c r="N205" s="196" t="s">
        <v>865</v>
      </c>
      <c r="O205" s="197"/>
      <c r="P205" s="206"/>
      <c r="Q205" s="206"/>
      <c r="R205" s="206"/>
      <c r="S205" s="26"/>
      <c r="T205" s="207"/>
      <c r="U205" s="207"/>
      <c r="V205" s="189" t="s">
        <v>865</v>
      </c>
      <c r="W205" s="26"/>
      <c r="X205" s="207"/>
      <c r="Y205" s="207"/>
      <c r="Z205" s="207"/>
      <c r="AA205" s="207"/>
      <c r="AB205" s="26">
        <f t="shared" si="32"/>
        <v>7</v>
      </c>
      <c r="AC205" s="27">
        <f t="shared" si="33"/>
        <v>585</v>
      </c>
      <c r="AD205" s="53" t="str">
        <f t="shared" si="30"/>
        <v>-</v>
      </c>
      <c r="AE205" s="28" t="str">
        <f t="shared" si="31"/>
        <v>-</v>
      </c>
      <c r="AF205" s="29" t="str">
        <f t="shared" si="35"/>
        <v>ABSENT</v>
      </c>
      <c r="AG205" s="29">
        <f t="shared" si="36"/>
        <v>700</v>
      </c>
      <c r="AH205" s="29" t="str">
        <f t="shared" si="34"/>
        <v>FAIL: 0, ABSENT: 7</v>
      </c>
      <c r="AI205" s="100" t="str">
        <f t="shared" si="37"/>
        <v xml:space="preserve">Tarjuma, Pak studies, English, Urdu, Fine arts, Islamiat elective, Geography, </v>
      </c>
      <c r="AJ205" s="115"/>
      <c r="AK205" s="115"/>
      <c r="AL205" s="115"/>
    </row>
    <row r="206" spans="1:38" ht="15.75" customHeight="1" thickBot="1">
      <c r="A206" s="58">
        <v>200</v>
      </c>
      <c r="B206" s="174">
        <v>862</v>
      </c>
      <c r="C206" s="175" t="s">
        <v>1511</v>
      </c>
      <c r="D206" s="175" t="s">
        <v>1328</v>
      </c>
      <c r="E206" s="176">
        <v>41</v>
      </c>
      <c r="F206" s="186">
        <v>23</v>
      </c>
      <c r="G206" s="168">
        <v>16</v>
      </c>
      <c r="H206" s="168">
        <v>40</v>
      </c>
      <c r="I206" s="203"/>
      <c r="J206" s="197"/>
      <c r="K206" s="185"/>
      <c r="L206" s="200"/>
      <c r="M206" s="203"/>
      <c r="N206" s="195">
        <v>57</v>
      </c>
      <c r="O206" s="195">
        <v>24</v>
      </c>
      <c r="P206" s="183"/>
      <c r="Q206" s="183"/>
      <c r="R206" s="183"/>
      <c r="S206" s="26"/>
      <c r="T206" s="199">
        <v>27</v>
      </c>
      <c r="U206" s="203"/>
      <c r="V206" s="203"/>
      <c r="W206" s="26"/>
      <c r="X206" s="203"/>
      <c r="Y206" s="203"/>
      <c r="Z206" s="203"/>
      <c r="AA206" s="203"/>
      <c r="AB206" s="26">
        <f t="shared" si="32"/>
        <v>7</v>
      </c>
      <c r="AC206" s="27">
        <f t="shared" si="33"/>
        <v>585</v>
      </c>
      <c r="AD206" s="53" t="str">
        <f t="shared" si="30"/>
        <v>-</v>
      </c>
      <c r="AE206" s="28" t="str">
        <f t="shared" si="31"/>
        <v>-</v>
      </c>
      <c r="AF206" s="29" t="str">
        <f t="shared" si="35"/>
        <v>FAIL</v>
      </c>
      <c r="AG206" s="29">
        <f t="shared" si="36"/>
        <v>500</v>
      </c>
      <c r="AH206" s="29" t="str">
        <f t="shared" si="34"/>
        <v>FAIL: 3, ABSENT: 0</v>
      </c>
      <c r="AI206" s="100" t="str">
        <f t="shared" si="37"/>
        <v xml:space="preserve">English, Persian, Home economics, </v>
      </c>
      <c r="AJ206" s="115"/>
      <c r="AK206" s="115"/>
      <c r="AL206" s="115"/>
    </row>
    <row r="207" spans="1:38" ht="15.75" customHeight="1" thickBot="1">
      <c r="A207" s="58">
        <v>201</v>
      </c>
      <c r="B207" s="177">
        <v>863</v>
      </c>
      <c r="C207" s="178" t="s">
        <v>1512</v>
      </c>
      <c r="D207" s="178" t="s">
        <v>1328</v>
      </c>
      <c r="E207" s="179" t="s">
        <v>865</v>
      </c>
      <c r="F207" s="186" t="s">
        <v>865</v>
      </c>
      <c r="G207" s="169" t="s">
        <v>865</v>
      </c>
      <c r="H207" s="169" t="s">
        <v>865</v>
      </c>
      <c r="I207" s="207"/>
      <c r="J207" s="200"/>
      <c r="K207" s="193"/>
      <c r="L207" s="197"/>
      <c r="M207" s="189" t="s">
        <v>865</v>
      </c>
      <c r="N207" s="196" t="s">
        <v>865</v>
      </c>
      <c r="O207" s="197"/>
      <c r="P207" s="206"/>
      <c r="Q207" s="206"/>
      <c r="R207" s="206"/>
      <c r="S207" s="26"/>
      <c r="T207" s="189" t="s">
        <v>865</v>
      </c>
      <c r="U207" s="207"/>
      <c r="V207" s="207"/>
      <c r="W207" s="26"/>
      <c r="X207" s="207"/>
      <c r="Y207" s="207"/>
      <c r="Z207" s="207"/>
      <c r="AA207" s="207"/>
      <c r="AB207" s="26">
        <f t="shared" si="32"/>
        <v>7</v>
      </c>
      <c r="AC207" s="27">
        <f t="shared" si="33"/>
        <v>585</v>
      </c>
      <c r="AD207" s="53" t="str">
        <f t="shared" si="30"/>
        <v>-</v>
      </c>
      <c r="AE207" s="28" t="str">
        <f t="shared" si="31"/>
        <v>-</v>
      </c>
      <c r="AF207" s="29" t="str">
        <f t="shared" si="35"/>
        <v>ABSENT</v>
      </c>
      <c r="AG207" s="29">
        <f t="shared" si="36"/>
        <v>700</v>
      </c>
      <c r="AH207" s="29" t="str">
        <f t="shared" si="34"/>
        <v>FAIL: 0, ABSENT: 7</v>
      </c>
      <c r="AI207" s="100" t="str">
        <f t="shared" si="37"/>
        <v xml:space="preserve">Tarjuma, Pak studies, English, Urdu, History, Islamiat elective, Home economics, </v>
      </c>
      <c r="AJ207" s="115"/>
      <c r="AK207" s="115"/>
      <c r="AL207" s="115"/>
    </row>
    <row r="208" spans="1:38" ht="15.75" customHeight="1" thickBot="1">
      <c r="A208" s="58">
        <v>202</v>
      </c>
      <c r="B208" s="174">
        <v>864</v>
      </c>
      <c r="C208" s="175" t="s">
        <v>1513</v>
      </c>
      <c r="D208" s="175" t="s">
        <v>1328</v>
      </c>
      <c r="E208" s="176">
        <v>30</v>
      </c>
      <c r="F208" s="186">
        <v>38</v>
      </c>
      <c r="G208" s="168">
        <v>28</v>
      </c>
      <c r="H208" s="168">
        <v>55</v>
      </c>
      <c r="I208" s="207"/>
      <c r="J208" s="197"/>
      <c r="K208" s="185"/>
      <c r="L208" s="200"/>
      <c r="M208" s="207"/>
      <c r="N208" s="200"/>
      <c r="O208" s="200"/>
      <c r="P208" s="206"/>
      <c r="Q208" s="206"/>
      <c r="R208" s="158">
        <v>17</v>
      </c>
      <c r="S208" s="26"/>
      <c r="T208" s="207"/>
      <c r="U208" s="189">
        <v>42</v>
      </c>
      <c r="V208" s="207"/>
      <c r="W208" s="26"/>
      <c r="X208" s="189">
        <v>38</v>
      </c>
      <c r="Y208" s="207"/>
      <c r="Z208" s="207"/>
      <c r="AA208" s="207"/>
      <c r="AB208" s="26">
        <f t="shared" si="32"/>
        <v>7</v>
      </c>
      <c r="AC208" s="27">
        <f t="shared" si="33"/>
        <v>570</v>
      </c>
      <c r="AD208" s="53" t="str">
        <f t="shared" si="30"/>
        <v>-</v>
      </c>
      <c r="AE208" s="28" t="str">
        <f t="shared" si="31"/>
        <v>-</v>
      </c>
      <c r="AF208" s="29" t="str">
        <f t="shared" si="35"/>
        <v>FAIL</v>
      </c>
      <c r="AG208" s="29">
        <f t="shared" si="36"/>
        <v>200</v>
      </c>
      <c r="AH208" s="29" t="str">
        <f t="shared" si="34"/>
        <v>FAIL: 2, ABSENT: 0</v>
      </c>
      <c r="AI208" s="100" t="str">
        <f t="shared" si="37"/>
        <v xml:space="preserve">English, Sociology, </v>
      </c>
      <c r="AJ208" s="115"/>
      <c r="AK208" s="115"/>
      <c r="AL208" s="115"/>
    </row>
    <row r="209" spans="1:38" ht="15.75" customHeight="1" thickBot="1">
      <c r="A209" s="58">
        <v>203</v>
      </c>
      <c r="B209" s="177">
        <v>865</v>
      </c>
      <c r="C209" s="178" t="s">
        <v>1514</v>
      </c>
      <c r="D209" s="178" t="s">
        <v>1328</v>
      </c>
      <c r="E209" s="179">
        <v>47</v>
      </c>
      <c r="F209" s="186">
        <v>37</v>
      </c>
      <c r="G209" s="169">
        <v>45</v>
      </c>
      <c r="H209" s="169">
        <v>65</v>
      </c>
      <c r="I209" s="207"/>
      <c r="J209" s="200"/>
      <c r="K209" s="169">
        <v>48</v>
      </c>
      <c r="L209" s="197"/>
      <c r="M209" s="207"/>
      <c r="N209" s="197"/>
      <c r="O209" s="196">
        <v>73</v>
      </c>
      <c r="P209" s="206"/>
      <c r="Q209" s="206"/>
      <c r="R209" s="206"/>
      <c r="S209" s="26"/>
      <c r="T209" s="207"/>
      <c r="U209" s="207" t="s">
        <v>865</v>
      </c>
      <c r="V209" s="207"/>
      <c r="W209" s="26"/>
      <c r="X209" s="207"/>
      <c r="Y209" s="207"/>
      <c r="Z209" s="207"/>
      <c r="AA209" s="207"/>
      <c r="AB209" s="26">
        <f t="shared" si="32"/>
        <v>7</v>
      </c>
      <c r="AC209" s="27">
        <f t="shared" si="33"/>
        <v>585</v>
      </c>
      <c r="AD209" s="53">
        <f t="shared" si="30"/>
        <v>315</v>
      </c>
      <c r="AE209" s="28">
        <f t="shared" si="31"/>
        <v>53.846153846153847</v>
      </c>
      <c r="AF209" s="29" t="str">
        <f t="shared" si="35"/>
        <v>PASS</v>
      </c>
      <c r="AG209" s="29">
        <f t="shared" si="36"/>
        <v>100</v>
      </c>
      <c r="AH209" s="29" t="str">
        <f t="shared" si="34"/>
        <v>FAIL: 0, ABSENT: 1</v>
      </c>
      <c r="AI209" s="100" t="str">
        <f t="shared" si="37"/>
        <v xml:space="preserve">Health and physical education, </v>
      </c>
      <c r="AJ209" s="115"/>
      <c r="AK209" s="115"/>
      <c r="AL209" s="115"/>
    </row>
    <row r="210" spans="1:38" ht="15.75" customHeight="1" thickBot="1">
      <c r="A210" s="58">
        <v>204</v>
      </c>
      <c r="B210" s="174">
        <v>866</v>
      </c>
      <c r="C210" s="175" t="s">
        <v>1515</v>
      </c>
      <c r="D210" s="175" t="s">
        <v>1328</v>
      </c>
      <c r="E210" s="176" t="s">
        <v>865</v>
      </c>
      <c r="F210" s="186" t="s">
        <v>865</v>
      </c>
      <c r="G210" s="168" t="s">
        <v>865</v>
      </c>
      <c r="H210" s="168" t="s">
        <v>865</v>
      </c>
      <c r="I210" s="207"/>
      <c r="J210" s="197"/>
      <c r="K210" s="185"/>
      <c r="L210" s="195" t="s">
        <v>865</v>
      </c>
      <c r="M210" s="207"/>
      <c r="N210" s="195" t="s">
        <v>865</v>
      </c>
      <c r="O210" s="200"/>
      <c r="P210" s="206"/>
      <c r="Q210" s="206"/>
      <c r="R210" s="206"/>
      <c r="S210" s="26"/>
      <c r="T210" s="207"/>
      <c r="U210" s="207"/>
      <c r="V210" s="207"/>
      <c r="W210" s="26"/>
      <c r="X210" s="207"/>
      <c r="Y210" s="189" t="s">
        <v>865</v>
      </c>
      <c r="Z210" s="207"/>
      <c r="AA210" s="207"/>
      <c r="AB210" s="26">
        <f t="shared" si="32"/>
        <v>7</v>
      </c>
      <c r="AC210" s="27">
        <f t="shared" si="33"/>
        <v>585</v>
      </c>
      <c r="AD210" s="53" t="str">
        <f t="shared" si="30"/>
        <v>-</v>
      </c>
      <c r="AE210" s="28" t="str">
        <f t="shared" si="31"/>
        <v>-</v>
      </c>
      <c r="AF210" s="29" t="str">
        <f t="shared" si="35"/>
        <v>ABSENT</v>
      </c>
      <c r="AG210" s="29">
        <f t="shared" si="36"/>
        <v>700</v>
      </c>
      <c r="AH210" s="29" t="str">
        <f t="shared" si="34"/>
        <v>FAIL: 0, ABSENT: 7</v>
      </c>
      <c r="AI210" s="100" t="str">
        <f t="shared" si="37"/>
        <v xml:space="preserve">Tarjuma, Pak studies, English, Urdu, Education, Islamiat elective, Statistics, </v>
      </c>
      <c r="AJ210" s="115"/>
      <c r="AK210" s="115"/>
      <c r="AL210" s="115"/>
    </row>
    <row r="211" spans="1:38" ht="15.75" customHeight="1" thickBot="1">
      <c r="A211" s="58">
        <v>205</v>
      </c>
      <c r="B211" s="177">
        <v>867</v>
      </c>
      <c r="C211" s="178" t="s">
        <v>1516</v>
      </c>
      <c r="D211" s="178" t="s">
        <v>1328</v>
      </c>
      <c r="E211" s="179" t="s">
        <v>865</v>
      </c>
      <c r="F211" s="186" t="s">
        <v>865</v>
      </c>
      <c r="G211" s="169" t="s">
        <v>865</v>
      </c>
      <c r="H211" s="169" t="s">
        <v>865</v>
      </c>
      <c r="I211" s="207"/>
      <c r="J211" s="195" t="s">
        <v>865</v>
      </c>
      <c r="K211" s="193"/>
      <c r="L211" s="197"/>
      <c r="M211" s="207"/>
      <c r="N211" s="197"/>
      <c r="O211" s="197"/>
      <c r="P211" s="206"/>
      <c r="Q211" s="206"/>
      <c r="R211" s="206"/>
      <c r="S211" s="26"/>
      <c r="T211" s="207"/>
      <c r="U211" s="189" t="s">
        <v>865</v>
      </c>
      <c r="V211" s="207"/>
      <c r="W211" s="26"/>
      <c r="X211" s="207"/>
      <c r="Y211" s="207"/>
      <c r="Z211" s="189" t="s">
        <v>865</v>
      </c>
      <c r="AA211" s="207"/>
      <c r="AB211" s="26">
        <f t="shared" si="32"/>
        <v>7</v>
      </c>
      <c r="AC211" s="27">
        <f t="shared" si="33"/>
        <v>585</v>
      </c>
      <c r="AD211" s="53" t="str">
        <f t="shared" si="30"/>
        <v>-</v>
      </c>
      <c r="AE211" s="28" t="str">
        <f t="shared" si="31"/>
        <v>-</v>
      </c>
      <c r="AF211" s="29" t="str">
        <f t="shared" si="35"/>
        <v>ABSENT</v>
      </c>
      <c r="AG211" s="29">
        <f t="shared" si="36"/>
        <v>700</v>
      </c>
      <c r="AH211" s="29" t="str">
        <f t="shared" si="34"/>
        <v>FAIL: 0, ABSENT: 7</v>
      </c>
      <c r="AI211" s="100" t="str">
        <f t="shared" si="37"/>
        <v xml:space="preserve">Tarjuma, Pak studies, English, Urdu, Civics, Health and physical education, Arabic, </v>
      </c>
      <c r="AJ211" s="115"/>
      <c r="AK211" s="115"/>
      <c r="AL211" s="115"/>
    </row>
    <row r="212" spans="1:38" ht="15.75" customHeight="1" thickBot="1">
      <c r="A212" s="58">
        <v>206</v>
      </c>
      <c r="B212" s="174">
        <v>868</v>
      </c>
      <c r="C212" s="175" t="s">
        <v>1517</v>
      </c>
      <c r="D212" s="175" t="s">
        <v>1328</v>
      </c>
      <c r="E212" s="176" t="s">
        <v>865</v>
      </c>
      <c r="F212" s="186" t="s">
        <v>865</v>
      </c>
      <c r="G212" s="168" t="s">
        <v>865</v>
      </c>
      <c r="H212" s="168" t="s">
        <v>865</v>
      </c>
      <c r="I212" s="207"/>
      <c r="J212" s="197"/>
      <c r="K212" s="185"/>
      <c r="L212" s="200"/>
      <c r="M212" s="189" t="s">
        <v>865</v>
      </c>
      <c r="N212" s="195" t="s">
        <v>865</v>
      </c>
      <c r="O212" s="200"/>
      <c r="P212" s="206"/>
      <c r="Q212" s="206"/>
      <c r="R212" s="206"/>
      <c r="S212" s="26"/>
      <c r="T212" s="189" t="s">
        <v>865</v>
      </c>
      <c r="U212" s="207"/>
      <c r="V212" s="207"/>
      <c r="W212" s="26"/>
      <c r="X212" s="207"/>
      <c r="Y212" s="207"/>
      <c r="Z212" s="207"/>
      <c r="AA212" s="207"/>
      <c r="AB212" s="26">
        <f t="shared" si="32"/>
        <v>7</v>
      </c>
      <c r="AC212" s="27">
        <f t="shared" si="33"/>
        <v>585</v>
      </c>
      <c r="AD212" s="53" t="str">
        <f t="shared" si="30"/>
        <v>-</v>
      </c>
      <c r="AE212" s="28" t="str">
        <f t="shared" si="31"/>
        <v>-</v>
      </c>
      <c r="AF212" s="29" t="str">
        <f t="shared" si="35"/>
        <v>ABSENT</v>
      </c>
      <c r="AG212" s="29">
        <f t="shared" si="36"/>
        <v>700</v>
      </c>
      <c r="AH212" s="29" t="str">
        <f t="shared" si="34"/>
        <v>FAIL: 0, ABSENT: 7</v>
      </c>
      <c r="AI212" s="100" t="str">
        <f t="shared" si="37"/>
        <v xml:space="preserve">Tarjuma, Pak studies, English, Urdu, History, Islamiat elective, Home economics, </v>
      </c>
      <c r="AJ212" s="115"/>
      <c r="AK212" s="115"/>
      <c r="AL212" s="115"/>
    </row>
    <row r="213" spans="1:38" ht="15.75" customHeight="1" thickBot="1">
      <c r="A213" s="58">
        <v>207</v>
      </c>
      <c r="B213" s="177">
        <v>869</v>
      </c>
      <c r="C213" s="178" t="s">
        <v>1518</v>
      </c>
      <c r="D213" s="178" t="s">
        <v>1328</v>
      </c>
      <c r="E213" s="179">
        <v>45</v>
      </c>
      <c r="F213" s="157">
        <v>39</v>
      </c>
      <c r="G213" s="169">
        <v>25</v>
      </c>
      <c r="H213" s="169">
        <v>80</v>
      </c>
      <c r="I213" s="207"/>
      <c r="J213" s="200"/>
      <c r="K213" s="193"/>
      <c r="L213" s="197"/>
      <c r="M213" s="207"/>
      <c r="N213" s="196">
        <v>57</v>
      </c>
      <c r="O213" s="197"/>
      <c r="P213" s="206"/>
      <c r="Q213" s="158">
        <v>68</v>
      </c>
      <c r="R213" s="206"/>
      <c r="S213" s="26"/>
      <c r="T213" s="189">
        <v>71</v>
      </c>
      <c r="U213" s="207"/>
      <c r="V213" s="207"/>
      <c r="W213" s="26"/>
      <c r="X213" s="207"/>
      <c r="Y213" s="207"/>
      <c r="Z213" s="207"/>
      <c r="AA213" s="207"/>
      <c r="AB213" s="26">
        <f t="shared" si="32"/>
        <v>7</v>
      </c>
      <c r="AC213" s="27">
        <f t="shared" si="33"/>
        <v>585</v>
      </c>
      <c r="AD213" s="53">
        <f t="shared" si="30"/>
        <v>385</v>
      </c>
      <c r="AE213" s="28">
        <f t="shared" si="31"/>
        <v>65.811965811965806</v>
      </c>
      <c r="AF213" s="29" t="str">
        <f t="shared" si="35"/>
        <v>PASS</v>
      </c>
      <c r="AG213" s="29">
        <f t="shared" si="36"/>
        <v>100</v>
      </c>
      <c r="AH213" s="29" t="str">
        <f t="shared" si="34"/>
        <v>FAIL: 1, ABSENT: 0</v>
      </c>
      <c r="AI213" s="100" t="str">
        <f t="shared" si="37"/>
        <v xml:space="preserve">English, </v>
      </c>
      <c r="AJ213" s="115"/>
      <c r="AK213" s="115"/>
      <c r="AL213" s="115"/>
    </row>
    <row r="214" spans="1:38" ht="15.75" customHeight="1" thickBot="1">
      <c r="A214" s="58">
        <v>208</v>
      </c>
      <c r="B214" s="174">
        <v>870</v>
      </c>
      <c r="C214" s="175" t="s">
        <v>1519</v>
      </c>
      <c r="D214" s="175" t="s">
        <v>1328</v>
      </c>
      <c r="E214" s="176">
        <v>47</v>
      </c>
      <c r="F214" s="186">
        <v>43</v>
      </c>
      <c r="G214" s="168">
        <v>52</v>
      </c>
      <c r="H214" s="168">
        <v>58</v>
      </c>
      <c r="I214" s="207"/>
      <c r="J214" s="197"/>
      <c r="K214" s="185"/>
      <c r="L214" s="195" t="s">
        <v>865</v>
      </c>
      <c r="M214" s="207"/>
      <c r="N214" s="195">
        <v>83</v>
      </c>
      <c r="O214" s="200"/>
      <c r="P214" s="206"/>
      <c r="Q214" s="206"/>
      <c r="R214" s="206"/>
      <c r="S214" s="26"/>
      <c r="T214" s="207"/>
      <c r="U214" s="207"/>
      <c r="V214" s="207"/>
      <c r="W214" s="26"/>
      <c r="X214" s="207"/>
      <c r="Y214" s="189" t="s">
        <v>865</v>
      </c>
      <c r="Z214" s="207"/>
      <c r="AA214" s="207"/>
      <c r="AB214" s="26">
        <f t="shared" si="32"/>
        <v>7</v>
      </c>
      <c r="AC214" s="27">
        <f t="shared" si="33"/>
        <v>585</v>
      </c>
      <c r="AD214" s="53" t="str">
        <f t="shared" si="30"/>
        <v>-</v>
      </c>
      <c r="AE214" s="28" t="str">
        <f t="shared" si="31"/>
        <v>-</v>
      </c>
      <c r="AF214" s="29" t="str">
        <f t="shared" si="35"/>
        <v>FAIL</v>
      </c>
      <c r="AG214" s="29">
        <f t="shared" si="36"/>
        <v>200</v>
      </c>
      <c r="AH214" s="29" t="str">
        <f t="shared" si="34"/>
        <v>FAIL: 0, ABSENT: 2</v>
      </c>
      <c r="AI214" s="100" t="str">
        <f t="shared" si="37"/>
        <v xml:space="preserve">Education, Statistics, </v>
      </c>
      <c r="AJ214" s="115"/>
      <c r="AK214" s="115"/>
      <c r="AL214" s="115"/>
    </row>
    <row r="215" spans="1:38" ht="15.75" customHeight="1" thickBot="1">
      <c r="A215" s="58">
        <v>209</v>
      </c>
      <c r="B215" s="177">
        <v>871</v>
      </c>
      <c r="C215" s="178" t="s">
        <v>1520</v>
      </c>
      <c r="D215" s="178" t="s">
        <v>1328</v>
      </c>
      <c r="E215" s="179">
        <v>42</v>
      </c>
      <c r="F215" s="186">
        <v>32</v>
      </c>
      <c r="G215" s="169">
        <v>34</v>
      </c>
      <c r="H215" s="169">
        <v>51</v>
      </c>
      <c r="I215" s="207"/>
      <c r="J215" s="200"/>
      <c r="K215" s="193"/>
      <c r="L215" s="197"/>
      <c r="M215" s="207"/>
      <c r="N215" s="197"/>
      <c r="O215" s="197"/>
      <c r="P215" s="206"/>
      <c r="Q215" s="206"/>
      <c r="R215" s="158" t="s">
        <v>865</v>
      </c>
      <c r="S215" s="26"/>
      <c r="T215" s="207"/>
      <c r="U215" s="189">
        <v>48</v>
      </c>
      <c r="V215" s="207"/>
      <c r="W215" s="26"/>
      <c r="X215" s="189">
        <v>17</v>
      </c>
      <c r="Y215" s="207"/>
      <c r="Z215" s="207"/>
      <c r="AA215" s="207"/>
      <c r="AB215" s="26">
        <f t="shared" si="32"/>
        <v>7</v>
      </c>
      <c r="AC215" s="27">
        <f t="shared" si="33"/>
        <v>570</v>
      </c>
      <c r="AD215" s="53" t="str">
        <f t="shared" si="30"/>
        <v>-</v>
      </c>
      <c r="AE215" s="28" t="str">
        <f t="shared" si="31"/>
        <v>-</v>
      </c>
      <c r="AF215" s="29" t="str">
        <f t="shared" si="35"/>
        <v>FAIL</v>
      </c>
      <c r="AG215" s="29">
        <f t="shared" si="36"/>
        <v>200</v>
      </c>
      <c r="AH215" s="29" t="str">
        <f t="shared" si="34"/>
        <v>FAIL: 1, ABSENT: 1</v>
      </c>
      <c r="AI215" s="100" t="str">
        <f t="shared" si="37"/>
        <v xml:space="preserve">Sociology, Psychology, </v>
      </c>
      <c r="AJ215" s="115"/>
      <c r="AK215" s="115"/>
      <c r="AL215" s="115"/>
    </row>
    <row r="216" spans="1:38" ht="15.75" customHeight="1" thickBot="1">
      <c r="A216" s="58">
        <v>210</v>
      </c>
      <c r="B216" s="174">
        <v>872</v>
      </c>
      <c r="C216" s="175" t="s">
        <v>1521</v>
      </c>
      <c r="D216" s="175" t="s">
        <v>1328</v>
      </c>
      <c r="E216" s="176">
        <v>43</v>
      </c>
      <c r="F216" s="186">
        <v>31</v>
      </c>
      <c r="G216" s="168">
        <v>21</v>
      </c>
      <c r="H216" s="168">
        <v>55</v>
      </c>
      <c r="I216" s="207"/>
      <c r="J216" s="197"/>
      <c r="K216" s="185"/>
      <c r="L216" s="195">
        <v>43</v>
      </c>
      <c r="M216" s="207"/>
      <c r="N216" s="200"/>
      <c r="O216" s="200"/>
      <c r="P216" s="206"/>
      <c r="Q216" s="206"/>
      <c r="R216" s="158">
        <v>39</v>
      </c>
      <c r="S216" s="26"/>
      <c r="T216" s="207"/>
      <c r="U216" s="207"/>
      <c r="V216" s="207"/>
      <c r="W216" s="26"/>
      <c r="X216" s="189">
        <v>36</v>
      </c>
      <c r="Y216" s="207"/>
      <c r="Z216" s="207"/>
      <c r="AA216" s="207"/>
      <c r="AB216" s="26">
        <f t="shared" si="32"/>
        <v>7</v>
      </c>
      <c r="AC216" s="27">
        <f t="shared" si="33"/>
        <v>585</v>
      </c>
      <c r="AD216" s="53" t="str">
        <f t="shared" si="30"/>
        <v>-</v>
      </c>
      <c r="AE216" s="28" t="str">
        <f t="shared" si="31"/>
        <v>-</v>
      </c>
      <c r="AF216" s="29" t="str">
        <f t="shared" si="35"/>
        <v>FAIL</v>
      </c>
      <c r="AG216" s="29">
        <f t="shared" si="36"/>
        <v>100</v>
      </c>
      <c r="AH216" s="29" t="str">
        <f t="shared" si="34"/>
        <v>FAIL: 1, ABSENT: 0</v>
      </c>
      <c r="AI216" s="100" t="str">
        <f t="shared" si="37"/>
        <v xml:space="preserve">English, </v>
      </c>
      <c r="AJ216" s="115"/>
      <c r="AK216" s="115"/>
      <c r="AL216" s="115"/>
    </row>
    <row r="217" spans="1:38" ht="15.75" customHeight="1" thickBot="1">
      <c r="A217" s="58">
        <v>211</v>
      </c>
      <c r="B217" s="177">
        <v>873</v>
      </c>
      <c r="C217" s="178" t="s">
        <v>1522</v>
      </c>
      <c r="D217" s="178" t="s">
        <v>1328</v>
      </c>
      <c r="E217" s="179">
        <v>48</v>
      </c>
      <c r="F217" s="186">
        <v>47</v>
      </c>
      <c r="G217" s="169">
        <v>63</v>
      </c>
      <c r="H217" s="169">
        <v>74</v>
      </c>
      <c r="I217" s="207"/>
      <c r="J217" s="200"/>
      <c r="K217" s="193"/>
      <c r="L217" s="196">
        <v>94</v>
      </c>
      <c r="M217" s="207"/>
      <c r="N217" s="197"/>
      <c r="O217" s="197"/>
      <c r="P217" s="206"/>
      <c r="Q217" s="206"/>
      <c r="R217" s="158" t="s">
        <v>865</v>
      </c>
      <c r="S217" s="26"/>
      <c r="T217" s="207"/>
      <c r="U217" s="207"/>
      <c r="V217" s="207"/>
      <c r="W217" s="26"/>
      <c r="X217" s="189">
        <v>65</v>
      </c>
      <c r="Y217" s="207"/>
      <c r="Z217" s="207"/>
      <c r="AA217" s="207"/>
      <c r="AB217" s="26">
        <f t="shared" si="32"/>
        <v>7</v>
      </c>
      <c r="AC217" s="27">
        <f t="shared" si="33"/>
        <v>585</v>
      </c>
      <c r="AD217" s="53">
        <f t="shared" si="30"/>
        <v>391</v>
      </c>
      <c r="AE217" s="28">
        <f t="shared" si="31"/>
        <v>66.837606837606828</v>
      </c>
      <c r="AF217" s="29" t="str">
        <f t="shared" si="35"/>
        <v>PASS</v>
      </c>
      <c r="AG217" s="29">
        <f t="shared" si="36"/>
        <v>100</v>
      </c>
      <c r="AH217" s="29" t="str">
        <f t="shared" si="34"/>
        <v>FAIL: 0, ABSENT: 1</v>
      </c>
      <c r="AI217" s="100" t="str">
        <f t="shared" si="37"/>
        <v xml:space="preserve">Sociology, </v>
      </c>
      <c r="AJ217" s="115"/>
      <c r="AK217" s="115"/>
      <c r="AL217" s="115"/>
    </row>
    <row r="218" spans="1:38" ht="15.75" customHeight="1" thickBot="1">
      <c r="A218" s="58">
        <v>212</v>
      </c>
      <c r="B218" s="174">
        <v>874</v>
      </c>
      <c r="C218" s="175" t="s">
        <v>1523</v>
      </c>
      <c r="D218" s="175" t="s">
        <v>1328</v>
      </c>
      <c r="E218" s="176">
        <v>30</v>
      </c>
      <c r="F218" s="186" t="s">
        <v>865</v>
      </c>
      <c r="G218" s="168">
        <v>65</v>
      </c>
      <c r="H218" s="168">
        <v>50</v>
      </c>
      <c r="I218" s="189">
        <v>43</v>
      </c>
      <c r="J218" s="197"/>
      <c r="K218" s="185"/>
      <c r="L218" s="200"/>
      <c r="M218" s="207"/>
      <c r="N218" s="195" t="s">
        <v>865</v>
      </c>
      <c r="O218" s="200"/>
      <c r="P218" s="206"/>
      <c r="Q218" s="206"/>
      <c r="R218" s="206"/>
      <c r="S218" s="26"/>
      <c r="T218" s="207"/>
      <c r="U218" s="207"/>
      <c r="V218" s="189" t="s">
        <v>865</v>
      </c>
      <c r="W218" s="26"/>
      <c r="X218" s="207"/>
      <c r="Y218" s="207"/>
      <c r="Z218" s="207"/>
      <c r="AA218" s="207"/>
      <c r="AB218" s="26">
        <f t="shared" si="32"/>
        <v>7</v>
      </c>
      <c r="AC218" s="27">
        <f t="shared" si="33"/>
        <v>585</v>
      </c>
      <c r="AD218" s="53" t="str">
        <f t="shared" si="30"/>
        <v>-</v>
      </c>
      <c r="AE218" s="28" t="str">
        <f t="shared" si="31"/>
        <v>-</v>
      </c>
      <c r="AF218" s="29" t="str">
        <f t="shared" si="35"/>
        <v>FAIL</v>
      </c>
      <c r="AG218" s="29">
        <f t="shared" si="36"/>
        <v>300</v>
      </c>
      <c r="AH218" s="29" t="str">
        <f t="shared" si="34"/>
        <v>FAIL: 0, ABSENT: 3</v>
      </c>
      <c r="AI218" s="100" t="str">
        <f t="shared" si="37"/>
        <v xml:space="preserve">Pak studies, Islamiat elective, Geography, </v>
      </c>
      <c r="AJ218" s="115"/>
      <c r="AK218" s="115"/>
      <c r="AL218" s="115"/>
    </row>
    <row r="219" spans="1:38" ht="15.75" customHeight="1" thickBot="1">
      <c r="A219" s="58">
        <v>213</v>
      </c>
      <c r="B219" s="177">
        <v>875</v>
      </c>
      <c r="C219" s="178" t="s">
        <v>1524</v>
      </c>
      <c r="D219" s="178" t="s">
        <v>1328</v>
      </c>
      <c r="E219" s="179" t="s">
        <v>865</v>
      </c>
      <c r="F219" s="186" t="s">
        <v>865</v>
      </c>
      <c r="G219" s="169">
        <v>18</v>
      </c>
      <c r="H219" s="169">
        <v>60</v>
      </c>
      <c r="I219" s="207"/>
      <c r="J219" s="200"/>
      <c r="K219" s="193"/>
      <c r="L219" s="196" t="s">
        <v>865</v>
      </c>
      <c r="M219" s="207"/>
      <c r="N219" s="197"/>
      <c r="O219" s="197"/>
      <c r="P219" s="206"/>
      <c r="Q219" s="206"/>
      <c r="R219" s="158" t="s">
        <v>865</v>
      </c>
      <c r="S219" s="26"/>
      <c r="T219" s="207"/>
      <c r="U219" s="207"/>
      <c r="V219" s="207"/>
      <c r="W219" s="26"/>
      <c r="X219" s="189" t="s">
        <v>865</v>
      </c>
      <c r="Y219" s="207"/>
      <c r="Z219" s="207"/>
      <c r="AA219" s="207"/>
      <c r="AB219" s="26">
        <f t="shared" si="32"/>
        <v>7</v>
      </c>
      <c r="AC219" s="27">
        <f t="shared" si="33"/>
        <v>585</v>
      </c>
      <c r="AD219" s="53" t="str">
        <f t="shared" si="30"/>
        <v>-</v>
      </c>
      <c r="AE219" s="28" t="str">
        <f t="shared" si="31"/>
        <v>-</v>
      </c>
      <c r="AF219" s="29" t="str">
        <f t="shared" si="35"/>
        <v>FAIL</v>
      </c>
      <c r="AG219" s="29">
        <f t="shared" si="36"/>
        <v>600</v>
      </c>
      <c r="AH219" s="29" t="str">
        <f t="shared" si="34"/>
        <v>FAIL: 1, ABSENT: 5</v>
      </c>
      <c r="AI219" s="100" t="str">
        <f t="shared" si="37"/>
        <v xml:space="preserve">Tarjuma, Pak studies, English, Education, Sociology, Psychology, </v>
      </c>
      <c r="AJ219" s="115"/>
      <c r="AK219" s="115"/>
      <c r="AL219" s="115"/>
    </row>
    <row r="220" spans="1:38" ht="15.75" customHeight="1" thickBot="1">
      <c r="A220" s="58">
        <v>214</v>
      </c>
      <c r="B220" s="174">
        <v>876</v>
      </c>
      <c r="C220" s="175" t="s">
        <v>1525</v>
      </c>
      <c r="D220" s="175" t="s">
        <v>1328</v>
      </c>
      <c r="E220" s="176">
        <v>46</v>
      </c>
      <c r="F220" s="186">
        <v>40</v>
      </c>
      <c r="G220" s="168">
        <v>44</v>
      </c>
      <c r="H220" s="168">
        <v>61</v>
      </c>
      <c r="I220" s="207"/>
      <c r="J220" s="197"/>
      <c r="K220" s="185"/>
      <c r="L220" s="200"/>
      <c r="M220" s="189">
        <v>79</v>
      </c>
      <c r="N220" s="200"/>
      <c r="O220" s="200"/>
      <c r="P220" s="206"/>
      <c r="Q220" s="206"/>
      <c r="R220" s="206"/>
      <c r="S220" s="26"/>
      <c r="T220" s="207"/>
      <c r="U220" s="189">
        <v>55</v>
      </c>
      <c r="V220" s="207"/>
      <c r="W220" s="26"/>
      <c r="X220" s="189">
        <v>51</v>
      </c>
      <c r="Y220" s="207"/>
      <c r="Z220" s="207"/>
      <c r="AA220" s="207"/>
      <c r="AB220" s="26">
        <f t="shared" si="32"/>
        <v>7</v>
      </c>
      <c r="AC220" s="27">
        <f t="shared" si="33"/>
        <v>570</v>
      </c>
      <c r="AD220" s="53">
        <f t="shared" ref="AD220:AD248" si="38">IF(AF220="PASS", SUMIF(E220:AA220,"&gt;0"), "-")</f>
        <v>376</v>
      </c>
      <c r="AE220" s="28">
        <f t="shared" ref="AE220:AE248" si="39">IF(ISNUMBER(AD220), AD220/AC220*100, "-")</f>
        <v>65.964912280701753</v>
      </c>
      <c r="AF220" s="29" t="str">
        <f t="shared" si="35"/>
        <v>PASS</v>
      </c>
      <c r="AG220" s="29">
        <f t="shared" si="36"/>
        <v>0</v>
      </c>
      <c r="AH220" s="29" t="str">
        <f t="shared" si="34"/>
        <v>PASS</v>
      </c>
      <c r="AI220" s="100" t="str">
        <f t="shared" si="37"/>
        <v/>
      </c>
      <c r="AJ220" s="115"/>
      <c r="AK220" s="115"/>
      <c r="AL220" s="115"/>
    </row>
    <row r="221" spans="1:38" ht="15.75" customHeight="1" thickBot="1">
      <c r="A221" s="58">
        <v>215</v>
      </c>
      <c r="B221" s="177">
        <v>877</v>
      </c>
      <c r="C221" s="178" t="s">
        <v>1526</v>
      </c>
      <c r="D221" s="178" t="s">
        <v>1328</v>
      </c>
      <c r="E221" s="179">
        <v>48</v>
      </c>
      <c r="F221" s="186">
        <v>32</v>
      </c>
      <c r="G221" s="169">
        <v>42</v>
      </c>
      <c r="H221" s="169">
        <v>49</v>
      </c>
      <c r="I221" s="207"/>
      <c r="J221" s="195">
        <v>57</v>
      </c>
      <c r="K221" s="193"/>
      <c r="L221" s="197"/>
      <c r="M221" s="207"/>
      <c r="N221" s="197"/>
      <c r="O221" s="197"/>
      <c r="P221" s="206"/>
      <c r="Q221" s="206"/>
      <c r="R221" s="206"/>
      <c r="S221" s="26"/>
      <c r="T221" s="207"/>
      <c r="U221" s="189">
        <v>54</v>
      </c>
      <c r="V221" s="207"/>
      <c r="W221" s="26"/>
      <c r="X221" s="207"/>
      <c r="Y221" s="207"/>
      <c r="Z221" s="207"/>
      <c r="AA221" s="189">
        <v>54</v>
      </c>
      <c r="AB221" s="26">
        <f t="shared" si="32"/>
        <v>7</v>
      </c>
      <c r="AC221" s="27">
        <f t="shared" si="33"/>
        <v>585</v>
      </c>
      <c r="AD221" s="53">
        <f t="shared" si="38"/>
        <v>336</v>
      </c>
      <c r="AE221" s="28">
        <f t="shared" si="39"/>
        <v>57.435897435897431</v>
      </c>
      <c r="AF221" s="29" t="str">
        <f t="shared" si="35"/>
        <v>PASS</v>
      </c>
      <c r="AG221" s="29">
        <f t="shared" si="36"/>
        <v>0</v>
      </c>
      <c r="AH221" s="29" t="str">
        <f t="shared" si="34"/>
        <v>PASS</v>
      </c>
      <c r="AI221" s="100" t="str">
        <f t="shared" si="37"/>
        <v/>
      </c>
      <c r="AJ221" s="115"/>
      <c r="AK221" s="115"/>
      <c r="AL221" s="115"/>
    </row>
    <row r="222" spans="1:38" ht="15.75" customHeight="1" thickBot="1">
      <c r="A222" s="58">
        <v>216</v>
      </c>
      <c r="B222" s="174">
        <v>878</v>
      </c>
      <c r="C222" s="175" t="s">
        <v>1527</v>
      </c>
      <c r="D222" s="175" t="s">
        <v>1328</v>
      </c>
      <c r="E222" s="176">
        <v>46</v>
      </c>
      <c r="F222" s="186">
        <v>47</v>
      </c>
      <c r="G222" s="168">
        <v>66</v>
      </c>
      <c r="H222" s="168">
        <v>84</v>
      </c>
      <c r="I222" s="207"/>
      <c r="J222" s="196">
        <v>88</v>
      </c>
      <c r="K222" s="185"/>
      <c r="L222" s="195">
        <v>94</v>
      </c>
      <c r="M222" s="207"/>
      <c r="N222" s="200"/>
      <c r="O222" s="200"/>
      <c r="P222" s="206"/>
      <c r="Q222" s="158">
        <v>57</v>
      </c>
      <c r="R222" s="206"/>
      <c r="S222" s="26"/>
      <c r="T222" s="207"/>
      <c r="U222" s="207"/>
      <c r="V222" s="207"/>
      <c r="W222" s="26"/>
      <c r="X222" s="207"/>
      <c r="Y222" s="207"/>
      <c r="Z222" s="207"/>
      <c r="AA222" s="207"/>
      <c r="AB222" s="26">
        <f t="shared" si="32"/>
        <v>7</v>
      </c>
      <c r="AC222" s="27">
        <f t="shared" si="33"/>
        <v>600</v>
      </c>
      <c r="AD222" s="53">
        <f t="shared" si="38"/>
        <v>482</v>
      </c>
      <c r="AE222" s="28">
        <f t="shared" si="39"/>
        <v>80.333333333333329</v>
      </c>
      <c r="AF222" s="29" t="str">
        <f t="shared" si="35"/>
        <v>PASS</v>
      </c>
      <c r="AG222" s="29">
        <f t="shared" si="36"/>
        <v>0</v>
      </c>
      <c r="AH222" s="29" t="str">
        <f t="shared" si="34"/>
        <v>PASS</v>
      </c>
      <c r="AI222" s="100" t="str">
        <f t="shared" si="37"/>
        <v/>
      </c>
      <c r="AJ222" s="115"/>
      <c r="AK222" s="115"/>
      <c r="AL222" s="115"/>
    </row>
    <row r="223" spans="1:38" ht="15.75" customHeight="1" thickBot="1">
      <c r="A223" s="58">
        <v>217</v>
      </c>
      <c r="B223" s="177">
        <v>879</v>
      </c>
      <c r="C223" s="178" t="s">
        <v>1528</v>
      </c>
      <c r="D223" s="178" t="s">
        <v>1328</v>
      </c>
      <c r="E223" s="179">
        <v>45</v>
      </c>
      <c r="F223" s="186">
        <v>36</v>
      </c>
      <c r="G223" s="169">
        <v>41</v>
      </c>
      <c r="H223" s="169">
        <v>70</v>
      </c>
      <c r="I223" s="207"/>
      <c r="J223" s="200"/>
      <c r="K223" s="169">
        <v>32</v>
      </c>
      <c r="L223" s="196">
        <v>61</v>
      </c>
      <c r="M223" s="207"/>
      <c r="N223" s="197"/>
      <c r="O223" s="197"/>
      <c r="P223" s="206"/>
      <c r="Q223" s="206"/>
      <c r="R223" s="206"/>
      <c r="S223" s="26"/>
      <c r="T223" s="207"/>
      <c r="U223" s="207"/>
      <c r="V223" s="207"/>
      <c r="W223" s="26"/>
      <c r="X223" s="207"/>
      <c r="Y223" s="189" t="s">
        <v>865</v>
      </c>
      <c r="Z223" s="207"/>
      <c r="AA223" s="207"/>
      <c r="AB223" s="26">
        <f t="shared" si="32"/>
        <v>7</v>
      </c>
      <c r="AC223" s="27">
        <f t="shared" si="33"/>
        <v>585</v>
      </c>
      <c r="AD223" s="53" t="str">
        <f t="shared" si="38"/>
        <v>-</v>
      </c>
      <c r="AE223" s="28" t="str">
        <f t="shared" si="39"/>
        <v>-</v>
      </c>
      <c r="AF223" s="29" t="str">
        <f t="shared" si="35"/>
        <v>FAIL</v>
      </c>
      <c r="AG223" s="29">
        <f t="shared" si="36"/>
        <v>200</v>
      </c>
      <c r="AH223" s="29" t="str">
        <f t="shared" si="34"/>
        <v>FAIL: 1, ABSENT: 1</v>
      </c>
      <c r="AI223" s="100" t="str">
        <f t="shared" si="37"/>
        <v xml:space="preserve">Economics, Statistics, </v>
      </c>
      <c r="AJ223" s="115"/>
      <c r="AK223" s="115"/>
      <c r="AL223" s="115"/>
    </row>
    <row r="224" spans="1:38" ht="15.75" customHeight="1" thickBot="1">
      <c r="A224" s="58">
        <v>218</v>
      </c>
      <c r="B224" s="174">
        <v>880</v>
      </c>
      <c r="C224" s="175" t="s">
        <v>1529</v>
      </c>
      <c r="D224" s="175" t="s">
        <v>1328</v>
      </c>
      <c r="E224" s="176" t="s">
        <v>865</v>
      </c>
      <c r="F224" s="186" t="s">
        <v>865</v>
      </c>
      <c r="G224" s="168" t="s">
        <v>865</v>
      </c>
      <c r="H224" s="168" t="s">
        <v>865</v>
      </c>
      <c r="I224" s="207"/>
      <c r="J224" s="196" t="s">
        <v>865</v>
      </c>
      <c r="K224" s="185"/>
      <c r="L224" s="200"/>
      <c r="M224" s="207"/>
      <c r="N224" s="200"/>
      <c r="O224" s="195" t="s">
        <v>865</v>
      </c>
      <c r="P224" s="206"/>
      <c r="Q224" s="206"/>
      <c r="R224" s="206"/>
      <c r="S224" s="26"/>
      <c r="T224" s="207"/>
      <c r="U224" s="189" t="s">
        <v>865</v>
      </c>
      <c r="V224" s="207"/>
      <c r="W224" s="26"/>
      <c r="X224" s="207"/>
      <c r="Y224" s="207"/>
      <c r="Z224" s="207"/>
      <c r="AA224" s="207"/>
      <c r="AB224" s="26">
        <f t="shared" si="32"/>
        <v>7</v>
      </c>
      <c r="AC224" s="27">
        <f t="shared" si="33"/>
        <v>585</v>
      </c>
      <c r="AD224" s="53" t="str">
        <f t="shared" si="38"/>
        <v>-</v>
      </c>
      <c r="AE224" s="28" t="str">
        <f t="shared" si="39"/>
        <v>-</v>
      </c>
      <c r="AF224" s="29" t="str">
        <f t="shared" si="35"/>
        <v>ABSENT</v>
      </c>
      <c r="AG224" s="29">
        <f t="shared" si="36"/>
        <v>700</v>
      </c>
      <c r="AH224" s="29" t="str">
        <f t="shared" si="34"/>
        <v>FAIL: 0, ABSENT: 7</v>
      </c>
      <c r="AI224" s="100" t="str">
        <f t="shared" si="37"/>
        <v xml:space="preserve">Tarjuma, Pak studies, English, Urdu, Civics, Persian, Health and physical education, </v>
      </c>
      <c r="AJ224" s="115"/>
      <c r="AK224" s="115"/>
      <c r="AL224" s="115"/>
    </row>
    <row r="225" spans="1:38" ht="15.75" customHeight="1" thickBot="1">
      <c r="A225" s="58">
        <v>219</v>
      </c>
      <c r="B225" s="177">
        <v>881</v>
      </c>
      <c r="C225" s="178" t="s">
        <v>1530</v>
      </c>
      <c r="D225" s="178" t="s">
        <v>1328</v>
      </c>
      <c r="E225" s="179" t="s">
        <v>865</v>
      </c>
      <c r="F225" s="186" t="s">
        <v>865</v>
      </c>
      <c r="G225" s="169" t="s">
        <v>865</v>
      </c>
      <c r="H225" s="169" t="s">
        <v>865</v>
      </c>
      <c r="I225" s="207"/>
      <c r="J225" s="200"/>
      <c r="K225" s="193"/>
      <c r="L225" s="196" t="s">
        <v>865</v>
      </c>
      <c r="M225" s="189" t="s">
        <v>865</v>
      </c>
      <c r="N225" s="197"/>
      <c r="O225" s="197"/>
      <c r="P225" s="206"/>
      <c r="Q225" s="206"/>
      <c r="R225" s="206"/>
      <c r="S225" s="26"/>
      <c r="T225" s="207"/>
      <c r="U225" s="207"/>
      <c r="V225" s="207"/>
      <c r="W225" s="26"/>
      <c r="X225" s="189" t="s">
        <v>865</v>
      </c>
      <c r="Y225" s="207"/>
      <c r="Z225" s="207"/>
      <c r="AA225" s="207"/>
      <c r="AB225" s="26">
        <f t="shared" si="32"/>
        <v>7</v>
      </c>
      <c r="AC225" s="27">
        <f t="shared" si="33"/>
        <v>585</v>
      </c>
      <c r="AD225" s="53" t="str">
        <f t="shared" si="38"/>
        <v>-</v>
      </c>
      <c r="AE225" s="28" t="str">
        <f t="shared" si="39"/>
        <v>-</v>
      </c>
      <c r="AF225" s="29" t="str">
        <f t="shared" si="35"/>
        <v>ABSENT</v>
      </c>
      <c r="AG225" s="29">
        <f t="shared" si="36"/>
        <v>700</v>
      </c>
      <c r="AH225" s="29" t="str">
        <f t="shared" si="34"/>
        <v>FAIL: 0, ABSENT: 7</v>
      </c>
      <c r="AI225" s="100" t="str">
        <f t="shared" si="37"/>
        <v xml:space="preserve">Tarjuma, Pak studies, English, Urdu, Education, History, Psychology, </v>
      </c>
      <c r="AJ225" s="115"/>
      <c r="AK225" s="115"/>
      <c r="AL225" s="115"/>
    </row>
    <row r="226" spans="1:38" ht="15.75" customHeight="1" thickBot="1">
      <c r="A226" s="58">
        <v>220</v>
      </c>
      <c r="B226" s="174">
        <v>882</v>
      </c>
      <c r="C226" s="175" t="s">
        <v>1531</v>
      </c>
      <c r="D226" s="175" t="s">
        <v>1328</v>
      </c>
      <c r="E226" s="176">
        <v>35</v>
      </c>
      <c r="F226" s="186">
        <v>32</v>
      </c>
      <c r="G226" s="168">
        <v>48</v>
      </c>
      <c r="H226" s="168">
        <v>41</v>
      </c>
      <c r="I226" s="207"/>
      <c r="J226" s="197"/>
      <c r="K226" s="168" t="s">
        <v>865</v>
      </c>
      <c r="L226" s="195" t="s">
        <v>865</v>
      </c>
      <c r="M226" s="207"/>
      <c r="N226" s="200"/>
      <c r="O226" s="200"/>
      <c r="P226" s="206"/>
      <c r="Q226" s="206"/>
      <c r="R226" s="206"/>
      <c r="S226" s="26"/>
      <c r="T226" s="207"/>
      <c r="U226" s="207"/>
      <c r="V226" s="207"/>
      <c r="W226" s="26"/>
      <c r="X226" s="207"/>
      <c r="Y226" s="189" t="s">
        <v>865</v>
      </c>
      <c r="Z226" s="207"/>
      <c r="AA226" s="207"/>
      <c r="AB226" s="26">
        <f t="shared" si="32"/>
        <v>7</v>
      </c>
      <c r="AC226" s="27">
        <f t="shared" si="33"/>
        <v>585</v>
      </c>
      <c r="AD226" s="53" t="str">
        <f t="shared" si="38"/>
        <v>-</v>
      </c>
      <c r="AE226" s="28" t="str">
        <f t="shared" si="39"/>
        <v>-</v>
      </c>
      <c r="AF226" s="29" t="str">
        <f t="shared" si="35"/>
        <v>FAIL</v>
      </c>
      <c r="AG226" s="29">
        <f t="shared" si="36"/>
        <v>300</v>
      </c>
      <c r="AH226" s="29" t="str">
        <f t="shared" si="34"/>
        <v>FAIL: 0, ABSENT: 3</v>
      </c>
      <c r="AI226" s="100" t="str">
        <f t="shared" si="37"/>
        <v xml:space="preserve">Economics, Education, Statistics, </v>
      </c>
      <c r="AJ226" s="115"/>
      <c r="AK226" s="115"/>
      <c r="AL226" s="115"/>
    </row>
    <row r="227" spans="1:38" ht="15.75" customHeight="1" thickBot="1">
      <c r="A227" s="58">
        <v>221</v>
      </c>
      <c r="B227" s="177">
        <v>883</v>
      </c>
      <c r="C227" s="178" t="s">
        <v>1532</v>
      </c>
      <c r="D227" s="178" t="s">
        <v>1328</v>
      </c>
      <c r="E227" s="179">
        <v>36</v>
      </c>
      <c r="F227" s="186">
        <v>23</v>
      </c>
      <c r="G227" s="169">
        <v>28</v>
      </c>
      <c r="H227" s="169">
        <v>57</v>
      </c>
      <c r="I227" s="207"/>
      <c r="J227" s="200"/>
      <c r="K227" s="193"/>
      <c r="L227" s="197"/>
      <c r="M227" s="207"/>
      <c r="N227" s="197"/>
      <c r="O227" s="197"/>
      <c r="P227" s="206"/>
      <c r="Q227" s="206"/>
      <c r="R227" s="158">
        <v>44</v>
      </c>
      <c r="S227" s="26"/>
      <c r="T227" s="207"/>
      <c r="U227" s="189">
        <v>43</v>
      </c>
      <c r="V227" s="207"/>
      <c r="W227" s="26"/>
      <c r="X227" s="189">
        <v>39</v>
      </c>
      <c r="Y227" s="207"/>
      <c r="Z227" s="207"/>
      <c r="AA227" s="207"/>
      <c r="AB227" s="26">
        <f t="shared" si="32"/>
        <v>7</v>
      </c>
      <c r="AC227" s="27">
        <f t="shared" si="33"/>
        <v>570</v>
      </c>
      <c r="AD227" s="53">
        <f t="shared" si="38"/>
        <v>270</v>
      </c>
      <c r="AE227" s="28">
        <f t="shared" si="39"/>
        <v>47.368421052631575</v>
      </c>
      <c r="AF227" s="29" t="str">
        <f t="shared" si="35"/>
        <v>PASS</v>
      </c>
      <c r="AG227" s="29">
        <f t="shared" si="36"/>
        <v>100</v>
      </c>
      <c r="AH227" s="29" t="str">
        <f t="shared" si="34"/>
        <v>FAIL: 1, ABSENT: 0</v>
      </c>
      <c r="AI227" s="100" t="str">
        <f t="shared" si="37"/>
        <v xml:space="preserve">English, </v>
      </c>
      <c r="AJ227" s="115"/>
      <c r="AK227" s="115"/>
      <c r="AL227" s="115"/>
    </row>
    <row r="228" spans="1:38" ht="15.75" customHeight="1" thickBot="1">
      <c r="A228" s="58">
        <v>222</v>
      </c>
      <c r="B228" s="174">
        <v>884</v>
      </c>
      <c r="C228" s="175" t="s">
        <v>1533</v>
      </c>
      <c r="D228" s="175" t="s">
        <v>1328</v>
      </c>
      <c r="E228" s="176">
        <v>36</v>
      </c>
      <c r="F228" s="186">
        <v>31</v>
      </c>
      <c r="G228" s="168">
        <v>20</v>
      </c>
      <c r="H228" s="168">
        <v>48</v>
      </c>
      <c r="I228" s="207"/>
      <c r="J228" s="197"/>
      <c r="K228" s="185"/>
      <c r="L228" s="195">
        <v>49</v>
      </c>
      <c r="M228" s="207"/>
      <c r="N228" s="200"/>
      <c r="O228" s="200"/>
      <c r="P228" s="206"/>
      <c r="Q228" s="206"/>
      <c r="R228" s="158">
        <v>44</v>
      </c>
      <c r="S228" s="26"/>
      <c r="T228" s="207"/>
      <c r="U228" s="207"/>
      <c r="V228" s="207"/>
      <c r="W228" s="26"/>
      <c r="X228" s="189">
        <v>45</v>
      </c>
      <c r="Y228" s="207"/>
      <c r="Z228" s="207"/>
      <c r="AA228" s="207"/>
      <c r="AB228" s="26">
        <f t="shared" si="32"/>
        <v>7</v>
      </c>
      <c r="AC228" s="27">
        <f t="shared" si="33"/>
        <v>585</v>
      </c>
      <c r="AD228" s="53">
        <f t="shared" si="38"/>
        <v>273</v>
      </c>
      <c r="AE228" s="28">
        <f t="shared" si="39"/>
        <v>46.666666666666664</v>
      </c>
      <c r="AF228" s="29" t="str">
        <f t="shared" si="35"/>
        <v>PASS</v>
      </c>
      <c r="AG228" s="29">
        <f t="shared" si="36"/>
        <v>100</v>
      </c>
      <c r="AH228" s="29" t="str">
        <f t="shared" si="34"/>
        <v>FAIL: 1, ABSENT: 0</v>
      </c>
      <c r="AI228" s="100" t="str">
        <f t="shared" si="37"/>
        <v xml:space="preserve">English, </v>
      </c>
      <c r="AJ228" s="115"/>
      <c r="AK228" s="115"/>
      <c r="AL228" s="115"/>
    </row>
    <row r="229" spans="1:38" ht="15.75" customHeight="1" thickBot="1">
      <c r="A229" s="58">
        <v>223</v>
      </c>
      <c r="B229" s="177">
        <v>886</v>
      </c>
      <c r="C229" s="178" t="s">
        <v>1534</v>
      </c>
      <c r="D229" s="178" t="s">
        <v>1328</v>
      </c>
      <c r="E229" s="179">
        <v>40</v>
      </c>
      <c r="F229" s="186">
        <v>12</v>
      </c>
      <c r="G229" s="169">
        <v>21</v>
      </c>
      <c r="H229" s="169">
        <v>47</v>
      </c>
      <c r="I229" s="207"/>
      <c r="J229" s="195">
        <v>41</v>
      </c>
      <c r="K229" s="193"/>
      <c r="L229" s="196">
        <v>29</v>
      </c>
      <c r="M229" s="207"/>
      <c r="N229" s="197"/>
      <c r="O229" s="196">
        <v>51</v>
      </c>
      <c r="P229" s="206"/>
      <c r="Q229" s="206"/>
      <c r="R229" s="206"/>
      <c r="S229" s="26"/>
      <c r="T229" s="207"/>
      <c r="U229" s="207"/>
      <c r="V229" s="207"/>
      <c r="W229" s="26"/>
      <c r="X229" s="207"/>
      <c r="Y229" s="207"/>
      <c r="Z229" s="207"/>
      <c r="AA229" s="207"/>
      <c r="AB229" s="26">
        <f t="shared" si="32"/>
        <v>7</v>
      </c>
      <c r="AC229" s="27">
        <f t="shared" si="33"/>
        <v>600</v>
      </c>
      <c r="AD229" s="53" t="str">
        <f t="shared" si="38"/>
        <v>-</v>
      </c>
      <c r="AE229" s="28" t="str">
        <f t="shared" si="39"/>
        <v>-</v>
      </c>
      <c r="AF229" s="29" t="str">
        <f t="shared" si="35"/>
        <v>FAIL</v>
      </c>
      <c r="AG229" s="29">
        <f t="shared" si="36"/>
        <v>500</v>
      </c>
      <c r="AH229" s="29" t="str">
        <f t="shared" si="34"/>
        <v>FAIL: 3, ABSENT: 0</v>
      </c>
      <c r="AI229" s="100" t="str">
        <f t="shared" si="37"/>
        <v xml:space="preserve">Pak studies, English, Education, </v>
      </c>
      <c r="AJ229" s="115"/>
      <c r="AK229" s="115"/>
      <c r="AL229" s="115"/>
    </row>
    <row r="230" spans="1:38" ht="15.75" customHeight="1" thickBot="1">
      <c r="A230" s="58">
        <v>224</v>
      </c>
      <c r="B230" s="174">
        <v>887</v>
      </c>
      <c r="C230" s="175" t="s">
        <v>880</v>
      </c>
      <c r="D230" s="175" t="s">
        <v>1328</v>
      </c>
      <c r="E230" s="176">
        <v>47</v>
      </c>
      <c r="F230" s="186">
        <v>36</v>
      </c>
      <c r="G230" s="168">
        <v>30</v>
      </c>
      <c r="H230" s="168">
        <v>67</v>
      </c>
      <c r="I230" s="207"/>
      <c r="J230" s="197"/>
      <c r="K230" s="185"/>
      <c r="L230" s="200"/>
      <c r="M230" s="189">
        <v>75</v>
      </c>
      <c r="N230" s="195">
        <v>62</v>
      </c>
      <c r="O230" s="200"/>
      <c r="P230" s="206"/>
      <c r="Q230" s="206"/>
      <c r="R230" s="206"/>
      <c r="S230" s="26"/>
      <c r="T230" s="189">
        <v>39</v>
      </c>
      <c r="U230" s="207"/>
      <c r="V230" s="207"/>
      <c r="W230" s="26"/>
      <c r="X230" s="207"/>
      <c r="Y230" s="207"/>
      <c r="Z230" s="207"/>
      <c r="AA230" s="207"/>
      <c r="AB230" s="26">
        <f t="shared" si="32"/>
        <v>7</v>
      </c>
      <c r="AC230" s="27">
        <f t="shared" si="33"/>
        <v>585</v>
      </c>
      <c r="AD230" s="53">
        <f t="shared" si="38"/>
        <v>356</v>
      </c>
      <c r="AE230" s="28">
        <f t="shared" si="39"/>
        <v>60.854700854700852</v>
      </c>
      <c r="AF230" s="29" t="str">
        <f t="shared" si="35"/>
        <v>PASS</v>
      </c>
      <c r="AG230" s="29">
        <f t="shared" si="36"/>
        <v>100</v>
      </c>
      <c r="AH230" s="29" t="str">
        <f t="shared" si="34"/>
        <v>FAIL: 1, ABSENT: 0</v>
      </c>
      <c r="AI230" s="100" t="str">
        <f t="shared" si="37"/>
        <v xml:space="preserve">English, </v>
      </c>
      <c r="AJ230" s="115"/>
      <c r="AK230" s="115"/>
      <c r="AL230" s="115"/>
    </row>
    <row r="231" spans="1:38" ht="15.75" customHeight="1" thickBot="1">
      <c r="A231" s="58">
        <v>225</v>
      </c>
      <c r="B231" s="177">
        <v>888</v>
      </c>
      <c r="C231" s="178" t="s">
        <v>1535</v>
      </c>
      <c r="D231" s="178" t="s">
        <v>1328</v>
      </c>
      <c r="E231" s="179">
        <v>43</v>
      </c>
      <c r="F231" s="186">
        <v>34</v>
      </c>
      <c r="G231" s="169">
        <v>35</v>
      </c>
      <c r="H231" s="169">
        <v>70</v>
      </c>
      <c r="I231" s="207"/>
      <c r="J231" s="200"/>
      <c r="K231" s="193"/>
      <c r="L231" s="197"/>
      <c r="M231" s="207"/>
      <c r="N231" s="197"/>
      <c r="O231" s="197"/>
      <c r="P231" s="206"/>
      <c r="Q231" s="206"/>
      <c r="R231" s="206"/>
      <c r="S231" s="26"/>
      <c r="T231" s="207"/>
      <c r="U231" s="189">
        <v>48</v>
      </c>
      <c r="V231" s="207"/>
      <c r="W231" s="26"/>
      <c r="X231" s="189">
        <v>61</v>
      </c>
      <c r="Y231" s="189" t="s">
        <v>865</v>
      </c>
      <c r="Z231" s="207"/>
      <c r="AA231" s="207"/>
      <c r="AB231" s="26">
        <f t="shared" si="32"/>
        <v>7</v>
      </c>
      <c r="AC231" s="27">
        <f t="shared" si="33"/>
        <v>555</v>
      </c>
      <c r="AD231" s="53" t="str">
        <f t="shared" si="38"/>
        <v>-</v>
      </c>
      <c r="AE231" s="28" t="str">
        <f t="shared" si="39"/>
        <v>-</v>
      </c>
      <c r="AF231" s="29" t="str">
        <f t="shared" si="35"/>
        <v>FAIL</v>
      </c>
      <c r="AG231" s="29">
        <f t="shared" si="36"/>
        <v>100</v>
      </c>
      <c r="AH231" s="29" t="str">
        <f t="shared" si="34"/>
        <v>FAIL: 0, ABSENT: 1</v>
      </c>
      <c r="AI231" s="100" t="str">
        <f t="shared" si="37"/>
        <v xml:space="preserve">Statistics, </v>
      </c>
      <c r="AJ231" s="115"/>
      <c r="AK231" s="115"/>
      <c r="AL231" s="115"/>
    </row>
    <row r="232" spans="1:38" ht="15.75" customHeight="1" thickBot="1">
      <c r="A232" s="58">
        <v>226</v>
      </c>
      <c r="B232" s="174">
        <v>889</v>
      </c>
      <c r="C232" s="175" t="s">
        <v>1536</v>
      </c>
      <c r="D232" s="175" t="s">
        <v>1328</v>
      </c>
      <c r="E232" s="176">
        <v>45</v>
      </c>
      <c r="F232" s="186">
        <v>34</v>
      </c>
      <c r="G232" s="168" t="s">
        <v>865</v>
      </c>
      <c r="H232" s="168">
        <v>60</v>
      </c>
      <c r="I232" s="207"/>
      <c r="J232" s="197"/>
      <c r="K232" s="185"/>
      <c r="L232" s="200"/>
      <c r="M232" s="189">
        <v>74</v>
      </c>
      <c r="N232" s="195">
        <v>77</v>
      </c>
      <c r="O232" s="200"/>
      <c r="P232" s="206"/>
      <c r="Q232" s="206"/>
      <c r="R232" s="206"/>
      <c r="S232" s="26"/>
      <c r="T232" s="189">
        <v>34</v>
      </c>
      <c r="U232" s="207"/>
      <c r="V232" s="207"/>
      <c r="W232" s="26"/>
      <c r="X232" s="207"/>
      <c r="Y232" s="207"/>
      <c r="Z232" s="207"/>
      <c r="AA232" s="207"/>
      <c r="AB232" s="26">
        <f t="shared" si="32"/>
        <v>7</v>
      </c>
      <c r="AC232" s="27">
        <f t="shared" si="33"/>
        <v>585</v>
      </c>
      <c r="AD232" s="53">
        <f t="shared" si="38"/>
        <v>324</v>
      </c>
      <c r="AE232" s="28">
        <f t="shared" si="39"/>
        <v>55.384615384615387</v>
      </c>
      <c r="AF232" s="29" t="str">
        <f t="shared" si="35"/>
        <v>PASS</v>
      </c>
      <c r="AG232" s="29">
        <f t="shared" si="36"/>
        <v>100</v>
      </c>
      <c r="AH232" s="29" t="str">
        <f t="shared" si="34"/>
        <v>FAIL: 0, ABSENT: 1</v>
      </c>
      <c r="AI232" s="100" t="str">
        <f t="shared" si="37"/>
        <v xml:space="preserve">English, </v>
      </c>
      <c r="AJ232" s="115"/>
      <c r="AK232" s="115"/>
      <c r="AL232" s="115"/>
    </row>
    <row r="233" spans="1:38" ht="15.75" customHeight="1" thickBot="1">
      <c r="A233" s="58">
        <v>227</v>
      </c>
      <c r="B233" s="177">
        <v>890</v>
      </c>
      <c r="C233" s="178" t="s">
        <v>1537</v>
      </c>
      <c r="D233" s="178" t="s">
        <v>1328</v>
      </c>
      <c r="E233" s="179">
        <v>47</v>
      </c>
      <c r="F233" s="186">
        <v>40</v>
      </c>
      <c r="G233" s="169">
        <v>58</v>
      </c>
      <c r="H233" s="169">
        <v>69</v>
      </c>
      <c r="I233" s="207"/>
      <c r="J233" s="200"/>
      <c r="K233" s="193"/>
      <c r="L233" s="197"/>
      <c r="M233" s="189">
        <v>75</v>
      </c>
      <c r="N233" s="196">
        <v>81</v>
      </c>
      <c r="O233" s="197"/>
      <c r="P233" s="206"/>
      <c r="Q233" s="206"/>
      <c r="R233" s="206"/>
      <c r="S233" s="26"/>
      <c r="T233" s="189">
        <v>48</v>
      </c>
      <c r="U233" s="207"/>
      <c r="V233" s="207"/>
      <c r="W233" s="26"/>
      <c r="X233" s="207"/>
      <c r="Y233" s="207"/>
      <c r="Z233" s="207"/>
      <c r="AA233" s="207"/>
      <c r="AB233" s="26">
        <f t="shared" si="32"/>
        <v>7</v>
      </c>
      <c r="AC233" s="27">
        <f t="shared" si="33"/>
        <v>585</v>
      </c>
      <c r="AD233" s="53">
        <f t="shared" si="38"/>
        <v>418</v>
      </c>
      <c r="AE233" s="28">
        <f t="shared" si="39"/>
        <v>71.452991452991455</v>
      </c>
      <c r="AF233" s="29" t="str">
        <f t="shared" si="35"/>
        <v>PASS</v>
      </c>
      <c r="AG233" s="29">
        <f t="shared" si="36"/>
        <v>0</v>
      </c>
      <c r="AH233" s="29" t="str">
        <f t="shared" si="34"/>
        <v>PASS</v>
      </c>
      <c r="AI233" s="100" t="str">
        <f t="shared" si="37"/>
        <v/>
      </c>
      <c r="AJ233" s="115"/>
      <c r="AK233" s="115"/>
      <c r="AL233" s="115"/>
    </row>
    <row r="234" spans="1:38" ht="15.75" customHeight="1" thickBot="1">
      <c r="A234" s="58">
        <v>228</v>
      </c>
      <c r="B234" s="174">
        <v>891</v>
      </c>
      <c r="C234" s="175" t="s">
        <v>1538</v>
      </c>
      <c r="D234" s="175" t="s">
        <v>1328</v>
      </c>
      <c r="E234" s="176" t="s">
        <v>865</v>
      </c>
      <c r="F234" s="186">
        <v>45</v>
      </c>
      <c r="G234" s="168">
        <v>46</v>
      </c>
      <c r="H234" s="168">
        <v>68</v>
      </c>
      <c r="I234" s="207"/>
      <c r="J234" s="197"/>
      <c r="K234" s="185"/>
      <c r="L234" s="200"/>
      <c r="M234" s="189">
        <v>91</v>
      </c>
      <c r="N234" s="200"/>
      <c r="O234" s="200"/>
      <c r="P234" s="206"/>
      <c r="Q234" s="206"/>
      <c r="R234" s="206"/>
      <c r="S234" s="26"/>
      <c r="T234" s="207"/>
      <c r="U234" s="189">
        <v>48</v>
      </c>
      <c r="V234" s="207"/>
      <c r="W234" s="26"/>
      <c r="X234" s="189">
        <v>52</v>
      </c>
      <c r="Y234" s="207"/>
      <c r="Z234" s="207"/>
      <c r="AA234" s="207"/>
      <c r="AB234" s="26">
        <f t="shared" si="32"/>
        <v>7</v>
      </c>
      <c r="AC234" s="27">
        <f t="shared" si="33"/>
        <v>570</v>
      </c>
      <c r="AD234" s="53">
        <f t="shared" si="38"/>
        <v>350</v>
      </c>
      <c r="AE234" s="28">
        <f t="shared" si="39"/>
        <v>61.403508771929829</v>
      </c>
      <c r="AF234" s="29" t="str">
        <f t="shared" si="35"/>
        <v>PASS</v>
      </c>
      <c r="AG234" s="29">
        <f t="shared" si="36"/>
        <v>100</v>
      </c>
      <c r="AH234" s="29" t="str">
        <f t="shared" si="34"/>
        <v>FAIL: 0, ABSENT: 1</v>
      </c>
      <c r="AI234" s="100" t="str">
        <f t="shared" si="37"/>
        <v xml:space="preserve">Tarjuma, </v>
      </c>
      <c r="AJ234" s="115"/>
      <c r="AK234" s="115"/>
      <c r="AL234" s="115"/>
    </row>
    <row r="235" spans="1:38" ht="15.75" customHeight="1" thickBot="1">
      <c r="A235" s="58">
        <v>229</v>
      </c>
      <c r="B235" s="177">
        <v>892</v>
      </c>
      <c r="C235" s="178" t="s">
        <v>1539</v>
      </c>
      <c r="D235" s="178" t="s">
        <v>1328</v>
      </c>
      <c r="E235" s="179">
        <v>36</v>
      </c>
      <c r="F235" s="186">
        <v>27</v>
      </c>
      <c r="G235" s="169" t="s">
        <v>865</v>
      </c>
      <c r="H235" s="169">
        <v>42</v>
      </c>
      <c r="I235" s="189" t="s">
        <v>865</v>
      </c>
      <c r="J235" s="200"/>
      <c r="K235" s="193"/>
      <c r="L235" s="197"/>
      <c r="M235" s="207"/>
      <c r="N235" s="197"/>
      <c r="O235" s="196">
        <v>34</v>
      </c>
      <c r="P235" s="206"/>
      <c r="Q235" s="206"/>
      <c r="R235" s="206"/>
      <c r="S235" s="26"/>
      <c r="T235" s="207"/>
      <c r="U235" s="207"/>
      <c r="V235" s="207"/>
      <c r="W235" s="26"/>
      <c r="X235" s="189">
        <v>35</v>
      </c>
      <c r="Y235" s="207"/>
      <c r="Z235" s="207"/>
      <c r="AA235" s="207"/>
      <c r="AB235" s="26">
        <f t="shared" si="32"/>
        <v>7</v>
      </c>
      <c r="AC235" s="27">
        <f t="shared" si="33"/>
        <v>585</v>
      </c>
      <c r="AD235" s="53" t="str">
        <f t="shared" si="38"/>
        <v>-</v>
      </c>
      <c r="AE235" s="28" t="str">
        <f t="shared" si="39"/>
        <v>-</v>
      </c>
      <c r="AF235" s="29" t="str">
        <f t="shared" si="35"/>
        <v>FAIL</v>
      </c>
      <c r="AG235" s="29">
        <f t="shared" si="36"/>
        <v>200</v>
      </c>
      <c r="AH235" s="29" t="str">
        <f t="shared" si="34"/>
        <v>FAIL: 0, ABSENT: 2</v>
      </c>
      <c r="AI235" s="100" t="str">
        <f t="shared" si="37"/>
        <v xml:space="preserve">English, Fine arts, </v>
      </c>
      <c r="AJ235" s="115"/>
      <c r="AK235" s="115"/>
      <c r="AL235" s="115"/>
    </row>
    <row r="236" spans="1:38" ht="15.75" customHeight="1" thickBot="1">
      <c r="A236" s="58">
        <v>230</v>
      </c>
      <c r="B236" s="174">
        <v>893</v>
      </c>
      <c r="C236" s="175" t="s">
        <v>1540</v>
      </c>
      <c r="D236" s="175" t="s">
        <v>1328</v>
      </c>
      <c r="E236" s="176" t="s">
        <v>865</v>
      </c>
      <c r="F236" s="186" t="s">
        <v>865</v>
      </c>
      <c r="G236" s="168" t="s">
        <v>865</v>
      </c>
      <c r="H236" s="168" t="s">
        <v>865</v>
      </c>
      <c r="I236" s="207"/>
      <c r="J236" s="197"/>
      <c r="K236" s="166" t="s">
        <v>865</v>
      </c>
      <c r="L236" s="201" t="s">
        <v>865</v>
      </c>
      <c r="M236" s="207"/>
      <c r="N236" s="200" t="s">
        <v>865</v>
      </c>
      <c r="O236" s="200"/>
      <c r="P236" s="206"/>
      <c r="Q236" s="206"/>
      <c r="R236" s="206"/>
      <c r="S236" s="26"/>
      <c r="T236" s="207"/>
      <c r="U236" s="207"/>
      <c r="V236" s="207"/>
      <c r="W236" s="26"/>
      <c r="X236" s="207"/>
      <c r="Y236" s="207"/>
      <c r="Z236" s="207"/>
      <c r="AA236" s="207"/>
      <c r="AB236" s="26">
        <f t="shared" si="32"/>
        <v>7</v>
      </c>
      <c r="AC236" s="27">
        <f t="shared" si="33"/>
        <v>600</v>
      </c>
      <c r="AD236" s="53" t="str">
        <f t="shared" si="38"/>
        <v>-</v>
      </c>
      <c r="AE236" s="28" t="str">
        <f t="shared" si="39"/>
        <v>-</v>
      </c>
      <c r="AF236" s="29" t="str">
        <f t="shared" si="35"/>
        <v>ABSENT</v>
      </c>
      <c r="AG236" s="29">
        <f t="shared" si="36"/>
        <v>700</v>
      </c>
      <c r="AH236" s="29" t="str">
        <f t="shared" si="34"/>
        <v>FAIL: 0, ABSENT: 7</v>
      </c>
      <c r="AI236" s="100" t="str">
        <f t="shared" si="37"/>
        <v xml:space="preserve">Tarjuma, Pak studies, English, Urdu, Economics, Education, Islamiat elective, </v>
      </c>
      <c r="AJ236" s="115"/>
      <c r="AK236" s="115"/>
      <c r="AL236" s="115"/>
    </row>
    <row r="237" spans="1:38" ht="15.75" customHeight="1" thickBot="1">
      <c r="A237" s="58">
        <v>231</v>
      </c>
      <c r="B237" s="177">
        <v>895</v>
      </c>
      <c r="C237" s="178" t="s">
        <v>481</v>
      </c>
      <c r="D237" s="178" t="s">
        <v>1328</v>
      </c>
      <c r="E237" s="179">
        <v>37</v>
      </c>
      <c r="F237" s="186" t="s">
        <v>865</v>
      </c>
      <c r="G237" s="169">
        <v>38</v>
      </c>
      <c r="H237" s="169" t="s">
        <v>865</v>
      </c>
      <c r="I237" s="207"/>
      <c r="J237" s="200"/>
      <c r="K237" s="193"/>
      <c r="L237" s="197"/>
      <c r="M237" s="207"/>
      <c r="N237" s="196">
        <v>49</v>
      </c>
      <c r="O237" s="197"/>
      <c r="P237" s="206"/>
      <c r="Q237" s="206"/>
      <c r="R237" s="206"/>
      <c r="S237" s="26"/>
      <c r="T237" s="189" t="s">
        <v>865</v>
      </c>
      <c r="U237" s="207"/>
      <c r="V237" s="189" t="s">
        <v>865</v>
      </c>
      <c r="W237" s="26"/>
      <c r="X237" s="207"/>
      <c r="Y237" s="207"/>
      <c r="Z237" s="207"/>
      <c r="AA237" s="207"/>
      <c r="AB237" s="26">
        <f t="shared" si="32"/>
        <v>7</v>
      </c>
      <c r="AC237" s="27">
        <f t="shared" si="33"/>
        <v>570</v>
      </c>
      <c r="AD237" s="53" t="str">
        <f t="shared" si="38"/>
        <v>-</v>
      </c>
      <c r="AE237" s="28" t="str">
        <f t="shared" si="39"/>
        <v>-</v>
      </c>
      <c r="AF237" s="29" t="str">
        <f t="shared" si="35"/>
        <v>FAIL</v>
      </c>
      <c r="AG237" s="29">
        <f t="shared" si="36"/>
        <v>400</v>
      </c>
      <c r="AH237" s="29" t="str">
        <f t="shared" si="34"/>
        <v>FAIL: 0, ABSENT: 4</v>
      </c>
      <c r="AI237" s="100" t="str">
        <f t="shared" si="37"/>
        <v xml:space="preserve">Pak studies, Urdu, Home economics, Geography, </v>
      </c>
      <c r="AJ237" s="115"/>
      <c r="AK237" s="115"/>
      <c r="AL237" s="115"/>
    </row>
    <row r="238" spans="1:38" ht="15.75" customHeight="1" thickBot="1">
      <c r="A238" s="58">
        <v>232</v>
      </c>
      <c r="B238" s="174">
        <v>896</v>
      </c>
      <c r="C238" s="175" t="s">
        <v>1541</v>
      </c>
      <c r="D238" s="175" t="s">
        <v>1328</v>
      </c>
      <c r="E238" s="176">
        <v>39</v>
      </c>
      <c r="F238" s="186" t="s">
        <v>865</v>
      </c>
      <c r="G238" s="168">
        <v>43</v>
      </c>
      <c r="H238" s="168" t="s">
        <v>865</v>
      </c>
      <c r="I238" s="207"/>
      <c r="J238" s="197"/>
      <c r="K238" s="185"/>
      <c r="L238" s="195">
        <v>43</v>
      </c>
      <c r="M238" s="207"/>
      <c r="N238" s="200"/>
      <c r="O238" s="200"/>
      <c r="P238" s="206"/>
      <c r="Q238" s="206"/>
      <c r="R238" s="158" t="s">
        <v>865</v>
      </c>
      <c r="S238" s="26"/>
      <c r="T238" s="207"/>
      <c r="U238" s="207"/>
      <c r="V238" s="207"/>
      <c r="W238" s="26"/>
      <c r="X238" s="207" t="s">
        <v>865</v>
      </c>
      <c r="Y238" s="207"/>
      <c r="Z238" s="207"/>
      <c r="AA238" s="207"/>
      <c r="AB238" s="26">
        <f t="shared" si="32"/>
        <v>7</v>
      </c>
      <c r="AC238" s="27">
        <f t="shared" si="33"/>
        <v>585</v>
      </c>
      <c r="AD238" s="53" t="str">
        <f t="shared" si="38"/>
        <v>-</v>
      </c>
      <c r="AE238" s="28" t="str">
        <f t="shared" si="39"/>
        <v>-</v>
      </c>
      <c r="AF238" s="29" t="str">
        <f t="shared" si="35"/>
        <v>FAIL</v>
      </c>
      <c r="AG238" s="29">
        <f t="shared" si="36"/>
        <v>400</v>
      </c>
      <c r="AH238" s="29" t="str">
        <f t="shared" si="34"/>
        <v>FAIL: 0, ABSENT: 4</v>
      </c>
      <c r="AI238" s="100" t="str">
        <f t="shared" si="37"/>
        <v xml:space="preserve">Pak studies, Urdu, Sociology, Psychology, </v>
      </c>
      <c r="AJ238" s="115"/>
      <c r="AK238" s="115"/>
      <c r="AL238" s="115"/>
    </row>
    <row r="239" spans="1:38" ht="15.75" customHeight="1" thickBot="1">
      <c r="A239" s="58">
        <v>233</v>
      </c>
      <c r="B239" s="177">
        <v>897</v>
      </c>
      <c r="C239" s="178" t="s">
        <v>1542</v>
      </c>
      <c r="D239" s="178" t="s">
        <v>1328</v>
      </c>
      <c r="E239" s="179">
        <v>37</v>
      </c>
      <c r="F239" s="186">
        <v>17</v>
      </c>
      <c r="G239" s="169">
        <v>43</v>
      </c>
      <c r="H239" s="169">
        <v>33</v>
      </c>
      <c r="I239" s="207"/>
      <c r="J239" s="200"/>
      <c r="K239" s="193"/>
      <c r="L239" s="197"/>
      <c r="M239" s="207"/>
      <c r="N239" s="197"/>
      <c r="O239" s="197"/>
      <c r="P239" s="206"/>
      <c r="Q239" s="206"/>
      <c r="R239" s="206"/>
      <c r="S239" s="26"/>
      <c r="T239" s="189">
        <v>50</v>
      </c>
      <c r="U239" s="207"/>
      <c r="V239" s="189">
        <v>28</v>
      </c>
      <c r="W239" s="26"/>
      <c r="X239" s="189">
        <v>30</v>
      </c>
      <c r="Y239" s="207"/>
      <c r="Z239" s="207"/>
      <c r="AA239" s="207"/>
      <c r="AB239" s="26">
        <f t="shared" si="32"/>
        <v>7</v>
      </c>
      <c r="AC239" s="27">
        <f t="shared" si="33"/>
        <v>555</v>
      </c>
      <c r="AD239" s="53" t="str">
        <f t="shared" si="38"/>
        <v>-</v>
      </c>
      <c r="AE239" s="28" t="str">
        <f t="shared" si="39"/>
        <v>-</v>
      </c>
      <c r="AF239" s="29" t="str">
        <f t="shared" si="35"/>
        <v>FAIL</v>
      </c>
      <c r="AG239" s="29">
        <f t="shared" si="36"/>
        <v>0</v>
      </c>
      <c r="AH239" s="29" t="str">
        <f t="shared" si="34"/>
        <v>PASS</v>
      </c>
      <c r="AI239" s="100" t="str">
        <f t="shared" si="37"/>
        <v/>
      </c>
      <c r="AJ239" s="115"/>
      <c r="AK239" s="115"/>
      <c r="AL239" s="115"/>
    </row>
    <row r="240" spans="1:38" ht="15.75" customHeight="1" thickBot="1">
      <c r="A240" s="58">
        <v>234</v>
      </c>
      <c r="B240" s="174">
        <v>898</v>
      </c>
      <c r="C240" s="175" t="s">
        <v>1543</v>
      </c>
      <c r="D240" s="175" t="s">
        <v>1328</v>
      </c>
      <c r="E240" s="176">
        <v>44</v>
      </c>
      <c r="F240" s="157">
        <v>31</v>
      </c>
      <c r="G240" s="168">
        <v>58</v>
      </c>
      <c r="H240" s="168">
        <v>44</v>
      </c>
      <c r="I240" s="207"/>
      <c r="J240" s="197"/>
      <c r="K240" s="168">
        <v>40</v>
      </c>
      <c r="L240" s="200"/>
      <c r="M240" s="207"/>
      <c r="N240" s="200"/>
      <c r="O240" s="195">
        <v>63</v>
      </c>
      <c r="P240" s="206"/>
      <c r="Q240" s="206"/>
      <c r="R240" s="206"/>
      <c r="S240" s="26"/>
      <c r="T240" s="189">
        <v>42</v>
      </c>
      <c r="U240" s="207"/>
      <c r="V240" s="207"/>
      <c r="W240" s="26"/>
      <c r="X240" s="207"/>
      <c r="Y240" s="207"/>
      <c r="Z240" s="207"/>
      <c r="AA240" s="207"/>
      <c r="AB240" s="26">
        <f t="shared" si="32"/>
        <v>7</v>
      </c>
      <c r="AC240" s="27">
        <f t="shared" si="33"/>
        <v>585</v>
      </c>
      <c r="AD240" s="53">
        <f t="shared" si="38"/>
        <v>322</v>
      </c>
      <c r="AE240" s="28">
        <f t="shared" si="39"/>
        <v>55.042735042735046</v>
      </c>
      <c r="AF240" s="29" t="str">
        <f t="shared" si="35"/>
        <v>PASS</v>
      </c>
      <c r="AG240" s="29">
        <f t="shared" si="36"/>
        <v>0</v>
      </c>
      <c r="AH240" s="29" t="str">
        <f t="shared" si="34"/>
        <v>PASS</v>
      </c>
      <c r="AI240" s="100" t="str">
        <f t="shared" si="37"/>
        <v/>
      </c>
      <c r="AJ240" s="115"/>
      <c r="AK240" s="115"/>
      <c r="AL240" s="115"/>
    </row>
    <row r="241" spans="1:38" ht="15.75" customHeight="1" thickBot="1">
      <c r="A241" s="58">
        <v>235</v>
      </c>
      <c r="B241" s="177">
        <v>900</v>
      </c>
      <c r="C241" s="178" t="s">
        <v>1544</v>
      </c>
      <c r="D241" s="178" t="s">
        <v>1328</v>
      </c>
      <c r="E241" s="179">
        <v>39</v>
      </c>
      <c r="F241" s="186">
        <v>30</v>
      </c>
      <c r="G241" s="169">
        <v>33</v>
      </c>
      <c r="H241" s="169">
        <v>35</v>
      </c>
      <c r="I241" s="207"/>
      <c r="J241" s="200"/>
      <c r="K241" s="193"/>
      <c r="L241" s="197"/>
      <c r="M241" s="207"/>
      <c r="N241" s="197"/>
      <c r="O241" s="197"/>
      <c r="P241" s="206"/>
      <c r="Q241" s="206"/>
      <c r="R241" s="206"/>
      <c r="S241" s="26"/>
      <c r="T241" s="189">
        <v>30</v>
      </c>
      <c r="U241" s="207"/>
      <c r="V241" s="189">
        <v>40</v>
      </c>
      <c r="W241" s="26"/>
      <c r="X241" s="189">
        <v>41</v>
      </c>
      <c r="Y241" s="207"/>
      <c r="Z241" s="207"/>
      <c r="AA241" s="207"/>
      <c r="AB241" s="26">
        <f t="shared" si="32"/>
        <v>7</v>
      </c>
      <c r="AC241" s="27">
        <f t="shared" si="33"/>
        <v>555</v>
      </c>
      <c r="AD241" s="53" t="str">
        <f t="shared" si="38"/>
        <v>-</v>
      </c>
      <c r="AE241" s="28" t="str">
        <f t="shared" si="39"/>
        <v>-</v>
      </c>
      <c r="AF241" s="29" t="str">
        <f t="shared" si="35"/>
        <v>FAIL</v>
      </c>
      <c r="AG241" s="29">
        <f t="shared" si="36"/>
        <v>100</v>
      </c>
      <c r="AH241" s="29" t="str">
        <f t="shared" si="34"/>
        <v>FAIL: 1, ABSENT: 0</v>
      </c>
      <c r="AI241" s="100" t="str">
        <f t="shared" si="37"/>
        <v xml:space="preserve">Home economics, </v>
      </c>
      <c r="AJ241" s="115"/>
      <c r="AK241" s="115"/>
      <c r="AL241" s="115"/>
    </row>
    <row r="242" spans="1:38" ht="15.75" customHeight="1" thickBot="1">
      <c r="A242" s="58">
        <v>236</v>
      </c>
      <c r="B242" s="174">
        <v>901</v>
      </c>
      <c r="C242" s="175" t="s">
        <v>1545</v>
      </c>
      <c r="D242" s="175" t="s">
        <v>1328</v>
      </c>
      <c r="E242" s="176">
        <v>49</v>
      </c>
      <c r="F242" s="157" t="s">
        <v>865</v>
      </c>
      <c r="G242" s="168">
        <v>50</v>
      </c>
      <c r="H242" s="168">
        <v>73</v>
      </c>
      <c r="I242" s="207"/>
      <c r="J242" s="197"/>
      <c r="K242" s="185"/>
      <c r="L242" s="200"/>
      <c r="M242" s="207"/>
      <c r="N242" s="195">
        <v>80</v>
      </c>
      <c r="O242" s="200"/>
      <c r="P242" s="206"/>
      <c r="Q242" s="158">
        <v>71</v>
      </c>
      <c r="R242" s="206"/>
      <c r="S242" s="26"/>
      <c r="T242" s="189">
        <v>80</v>
      </c>
      <c r="U242" s="207"/>
      <c r="V242" s="207"/>
      <c r="W242" s="26"/>
      <c r="X242" s="207"/>
      <c r="Y242" s="207"/>
      <c r="Z242" s="207"/>
      <c r="AA242" s="207"/>
      <c r="AB242" s="26">
        <f t="shared" si="32"/>
        <v>7</v>
      </c>
      <c r="AC242" s="27">
        <f t="shared" si="33"/>
        <v>585</v>
      </c>
      <c r="AD242" s="53">
        <f t="shared" si="38"/>
        <v>403</v>
      </c>
      <c r="AE242" s="28">
        <f t="shared" si="39"/>
        <v>68.888888888888886</v>
      </c>
      <c r="AF242" s="29" t="str">
        <f t="shared" si="35"/>
        <v>PASS</v>
      </c>
      <c r="AG242" s="29">
        <f t="shared" si="36"/>
        <v>100</v>
      </c>
      <c r="AH242" s="29" t="str">
        <f t="shared" si="34"/>
        <v>FAIL: 0, ABSENT: 1</v>
      </c>
      <c r="AI242" s="100" t="str">
        <f t="shared" si="37"/>
        <v xml:space="preserve">Pak studies, </v>
      </c>
      <c r="AJ242" s="115"/>
      <c r="AK242" s="115"/>
      <c r="AL242" s="115"/>
    </row>
    <row r="243" spans="1:38" ht="15.75" customHeight="1" thickBot="1">
      <c r="A243" s="58">
        <v>237</v>
      </c>
      <c r="B243" s="177">
        <v>902</v>
      </c>
      <c r="C243" s="178" t="s">
        <v>1546</v>
      </c>
      <c r="D243" s="178" t="s">
        <v>1328</v>
      </c>
      <c r="E243" s="179">
        <v>46</v>
      </c>
      <c r="F243" s="186">
        <v>47</v>
      </c>
      <c r="G243" s="169">
        <v>51</v>
      </c>
      <c r="H243" s="169">
        <v>74</v>
      </c>
      <c r="I243" s="207"/>
      <c r="J243" s="200"/>
      <c r="K243" s="193"/>
      <c r="L243" s="197"/>
      <c r="M243" s="207"/>
      <c r="N243" s="196">
        <v>81</v>
      </c>
      <c r="O243" s="197"/>
      <c r="P243" s="206"/>
      <c r="Q243" s="158">
        <v>72</v>
      </c>
      <c r="R243" s="206"/>
      <c r="S243" s="26"/>
      <c r="T243" s="189">
        <v>79</v>
      </c>
      <c r="U243" s="207"/>
      <c r="V243" s="207"/>
      <c r="W243" s="26"/>
      <c r="X243" s="207"/>
      <c r="Y243" s="207"/>
      <c r="Z243" s="207"/>
      <c r="AA243" s="207"/>
      <c r="AB243" s="26">
        <f t="shared" si="32"/>
        <v>7</v>
      </c>
      <c r="AC243" s="27">
        <f t="shared" si="33"/>
        <v>585</v>
      </c>
      <c r="AD243" s="53">
        <f t="shared" si="38"/>
        <v>450</v>
      </c>
      <c r="AE243" s="28">
        <f t="shared" si="39"/>
        <v>76.923076923076934</v>
      </c>
      <c r="AF243" s="29" t="str">
        <f t="shared" si="35"/>
        <v>PASS</v>
      </c>
      <c r="AG243" s="29">
        <f t="shared" si="36"/>
        <v>0</v>
      </c>
      <c r="AH243" s="29" t="str">
        <f t="shared" si="34"/>
        <v>PASS</v>
      </c>
      <c r="AI243" s="100" t="str">
        <f t="shared" si="37"/>
        <v/>
      </c>
      <c r="AJ243" s="115"/>
      <c r="AK243" s="115"/>
      <c r="AL243" s="115"/>
    </row>
    <row r="244" spans="1:38" ht="15.75" customHeight="1" thickBot="1">
      <c r="A244" s="58">
        <v>238</v>
      </c>
      <c r="B244" s="174">
        <v>903</v>
      </c>
      <c r="C244" s="175" t="s">
        <v>1547</v>
      </c>
      <c r="D244" s="175" t="s">
        <v>1328</v>
      </c>
      <c r="E244" s="176">
        <v>42</v>
      </c>
      <c r="F244" s="186">
        <v>25</v>
      </c>
      <c r="G244" s="168">
        <v>27</v>
      </c>
      <c r="H244" s="168">
        <v>27</v>
      </c>
      <c r="I244" s="207"/>
      <c r="J244" s="197"/>
      <c r="K244" s="185"/>
      <c r="L244" s="195">
        <v>26</v>
      </c>
      <c r="M244" s="207"/>
      <c r="N244" s="200"/>
      <c r="O244" s="200"/>
      <c r="P244" s="206"/>
      <c r="Q244" s="206"/>
      <c r="R244" s="158">
        <v>36</v>
      </c>
      <c r="S244" s="26"/>
      <c r="T244" s="207"/>
      <c r="U244" s="207"/>
      <c r="V244" s="207"/>
      <c r="W244" s="26"/>
      <c r="X244" s="189">
        <v>45</v>
      </c>
      <c r="Y244" s="207"/>
      <c r="Z244" s="207"/>
      <c r="AA244" s="207"/>
      <c r="AB244" s="26">
        <f t="shared" si="32"/>
        <v>7</v>
      </c>
      <c r="AC244" s="27">
        <f t="shared" si="33"/>
        <v>585</v>
      </c>
      <c r="AD244" s="53" t="str">
        <f t="shared" si="38"/>
        <v>-</v>
      </c>
      <c r="AE244" s="28" t="str">
        <f t="shared" si="39"/>
        <v>-</v>
      </c>
      <c r="AF244" s="29" t="str">
        <f t="shared" si="35"/>
        <v>FAIL</v>
      </c>
      <c r="AG244" s="29">
        <f t="shared" si="36"/>
        <v>500</v>
      </c>
      <c r="AH244" s="29" t="str">
        <f t="shared" si="34"/>
        <v>FAIL: 3, ABSENT: 0</v>
      </c>
      <c r="AI244" s="100" t="str">
        <f t="shared" si="37"/>
        <v xml:space="preserve">English, Urdu, Education, </v>
      </c>
      <c r="AJ244" s="115"/>
      <c r="AK244" s="115"/>
      <c r="AL244" s="115"/>
    </row>
    <row r="245" spans="1:38" ht="15.75" customHeight="1" thickBot="1">
      <c r="A245" s="58">
        <v>239</v>
      </c>
      <c r="B245" s="177">
        <v>905</v>
      </c>
      <c r="C245" s="178" t="s">
        <v>1548</v>
      </c>
      <c r="D245" s="178" t="s">
        <v>1328</v>
      </c>
      <c r="E245" s="179">
        <v>37</v>
      </c>
      <c r="F245" s="186">
        <v>26</v>
      </c>
      <c r="G245" s="169">
        <v>43</v>
      </c>
      <c r="H245" s="169">
        <v>40</v>
      </c>
      <c r="I245" s="207"/>
      <c r="J245" s="200"/>
      <c r="K245" s="193"/>
      <c r="L245" s="197"/>
      <c r="M245" s="207"/>
      <c r="N245" s="196">
        <v>55</v>
      </c>
      <c r="O245" s="197"/>
      <c r="P245" s="206"/>
      <c r="Q245" s="206"/>
      <c r="R245" s="206"/>
      <c r="S245" s="26"/>
      <c r="T245" s="189">
        <v>27</v>
      </c>
      <c r="U245" s="207"/>
      <c r="V245" s="207"/>
      <c r="W245" s="26"/>
      <c r="X245" s="207"/>
      <c r="Y245" s="207"/>
      <c r="Z245" s="189">
        <v>61</v>
      </c>
      <c r="AA245" s="207"/>
      <c r="AB245" s="26">
        <f t="shared" si="32"/>
        <v>7</v>
      </c>
      <c r="AC245" s="27">
        <f t="shared" si="33"/>
        <v>585</v>
      </c>
      <c r="AD245" s="53">
        <f t="shared" si="38"/>
        <v>289</v>
      </c>
      <c r="AE245" s="28">
        <f t="shared" si="39"/>
        <v>49.401709401709404</v>
      </c>
      <c r="AF245" s="29" t="str">
        <f t="shared" si="35"/>
        <v>PASS</v>
      </c>
      <c r="AG245" s="29">
        <f t="shared" si="36"/>
        <v>100</v>
      </c>
      <c r="AH245" s="29" t="str">
        <f t="shared" si="34"/>
        <v>FAIL: 1, ABSENT: 0</v>
      </c>
      <c r="AI245" s="100" t="str">
        <f t="shared" si="37"/>
        <v xml:space="preserve">Home economics, </v>
      </c>
      <c r="AJ245" s="115"/>
      <c r="AK245" s="115"/>
      <c r="AL245" s="115"/>
    </row>
    <row r="246" spans="1:38" ht="15.75" customHeight="1" thickBot="1">
      <c r="A246" s="58">
        <v>240</v>
      </c>
      <c r="B246" s="174">
        <v>906</v>
      </c>
      <c r="C246" s="175" t="s">
        <v>1549</v>
      </c>
      <c r="D246" s="175" t="s">
        <v>1328</v>
      </c>
      <c r="E246" s="176">
        <v>41</v>
      </c>
      <c r="F246" s="186" t="s">
        <v>865</v>
      </c>
      <c r="G246" s="168" t="s">
        <v>865</v>
      </c>
      <c r="H246" s="168" t="s">
        <v>865</v>
      </c>
      <c r="I246" s="207" t="s">
        <v>865</v>
      </c>
      <c r="J246" s="197"/>
      <c r="K246" s="185"/>
      <c r="L246" s="200"/>
      <c r="M246" s="207"/>
      <c r="N246" s="195">
        <v>41</v>
      </c>
      <c r="O246" s="200"/>
      <c r="P246" s="206"/>
      <c r="Q246" s="206"/>
      <c r="R246" s="206"/>
      <c r="S246" s="26"/>
      <c r="T246" s="189">
        <v>47</v>
      </c>
      <c r="U246" s="207"/>
      <c r="V246" s="207"/>
      <c r="W246" s="26"/>
      <c r="X246" s="207"/>
      <c r="Y246" s="207"/>
      <c r="Z246" s="207"/>
      <c r="AA246" s="207"/>
      <c r="AB246" s="26">
        <f t="shared" si="32"/>
        <v>7</v>
      </c>
      <c r="AC246" s="27">
        <f t="shared" si="33"/>
        <v>585</v>
      </c>
      <c r="AD246" s="53" t="str">
        <f t="shared" si="38"/>
        <v>-</v>
      </c>
      <c r="AE246" s="28" t="str">
        <f t="shared" si="39"/>
        <v>-</v>
      </c>
      <c r="AF246" s="29" t="str">
        <f t="shared" si="35"/>
        <v>FAIL</v>
      </c>
      <c r="AG246" s="29">
        <f t="shared" si="36"/>
        <v>400</v>
      </c>
      <c r="AH246" s="29" t="str">
        <f t="shared" si="34"/>
        <v>FAIL: 0, ABSENT: 4</v>
      </c>
      <c r="AI246" s="100" t="str">
        <f t="shared" si="37"/>
        <v xml:space="preserve">Pak studies, English, Urdu, Fine arts, </v>
      </c>
      <c r="AJ246" s="115"/>
      <c r="AK246" s="115"/>
      <c r="AL246" s="115"/>
    </row>
    <row r="247" spans="1:38" ht="15.75" customHeight="1" thickBot="1">
      <c r="A247" s="58">
        <v>241</v>
      </c>
      <c r="B247" s="177">
        <v>907</v>
      </c>
      <c r="C247" s="178" t="s">
        <v>1550</v>
      </c>
      <c r="D247" s="178" t="s">
        <v>1328</v>
      </c>
      <c r="E247" s="179" t="s">
        <v>865</v>
      </c>
      <c r="F247" s="186">
        <v>48</v>
      </c>
      <c r="G247" s="169" t="s">
        <v>865</v>
      </c>
      <c r="H247" s="169" t="s">
        <v>865</v>
      </c>
      <c r="I247" s="189" t="s">
        <v>865</v>
      </c>
      <c r="J247" s="200"/>
      <c r="K247" s="193"/>
      <c r="L247" s="197"/>
      <c r="M247" s="207"/>
      <c r="N247" s="197"/>
      <c r="O247" s="196" t="s">
        <v>865</v>
      </c>
      <c r="P247" s="206"/>
      <c r="Q247" s="206"/>
      <c r="R247" s="206"/>
      <c r="S247" s="26"/>
      <c r="T247" s="207"/>
      <c r="U247" s="207"/>
      <c r="V247" s="207"/>
      <c r="W247" s="26"/>
      <c r="X247" s="207" t="s">
        <v>865</v>
      </c>
      <c r="Y247" s="207"/>
      <c r="Z247" s="207"/>
      <c r="AA247" s="207"/>
      <c r="AB247" s="26">
        <f t="shared" si="32"/>
        <v>7</v>
      </c>
      <c r="AC247" s="27">
        <f t="shared" si="33"/>
        <v>585</v>
      </c>
      <c r="AD247" s="53" t="str">
        <f t="shared" si="38"/>
        <v>-</v>
      </c>
      <c r="AE247" s="28" t="str">
        <f t="shared" si="39"/>
        <v>-</v>
      </c>
      <c r="AF247" s="29" t="str">
        <f t="shared" si="35"/>
        <v>FAIL</v>
      </c>
      <c r="AG247" s="29">
        <f t="shared" si="36"/>
        <v>600</v>
      </c>
      <c r="AH247" s="29" t="str">
        <f t="shared" si="34"/>
        <v>FAIL: 0, ABSENT: 6</v>
      </c>
      <c r="AI247" s="100" t="str">
        <f t="shared" si="37"/>
        <v xml:space="preserve">Tarjuma, English, Urdu, Fine arts, Persian, Psychology, </v>
      </c>
      <c r="AJ247" s="115"/>
      <c r="AK247" s="115"/>
      <c r="AL247" s="115"/>
    </row>
    <row r="248" spans="1:38" ht="15.75" customHeight="1" thickBot="1">
      <c r="A248" s="58">
        <v>242</v>
      </c>
      <c r="B248" s="174">
        <v>909</v>
      </c>
      <c r="C248" s="175" t="s">
        <v>1551</v>
      </c>
      <c r="D248" s="175" t="s">
        <v>1328</v>
      </c>
      <c r="E248" s="176">
        <v>40</v>
      </c>
      <c r="F248" s="186">
        <v>23</v>
      </c>
      <c r="G248" s="168">
        <v>32</v>
      </c>
      <c r="H248" s="168">
        <v>40</v>
      </c>
      <c r="I248" s="203"/>
      <c r="J248" s="197"/>
      <c r="K248" s="185"/>
      <c r="L248" s="195">
        <v>30</v>
      </c>
      <c r="M248" s="203"/>
      <c r="N248" s="200"/>
      <c r="O248" s="200"/>
      <c r="P248" s="183"/>
      <c r="Q248" s="183"/>
      <c r="R248" s="184">
        <v>49</v>
      </c>
      <c r="S248" s="26"/>
      <c r="T248" s="203"/>
      <c r="U248" s="203"/>
      <c r="V248" s="203"/>
      <c r="W248" s="26"/>
      <c r="X248" s="199">
        <v>29</v>
      </c>
      <c r="Y248" s="203"/>
      <c r="Z248" s="203"/>
      <c r="AA248" s="203"/>
      <c r="AB248" s="26">
        <f t="shared" si="32"/>
        <v>7</v>
      </c>
      <c r="AC248" s="27">
        <f t="shared" si="33"/>
        <v>585</v>
      </c>
      <c r="AD248" s="53" t="str">
        <f t="shared" si="38"/>
        <v>-</v>
      </c>
      <c r="AE248" s="28" t="str">
        <f t="shared" si="39"/>
        <v>-</v>
      </c>
      <c r="AF248" s="29" t="str">
        <f t="shared" si="35"/>
        <v>FAIL</v>
      </c>
      <c r="AG248" s="29">
        <f t="shared" si="36"/>
        <v>200</v>
      </c>
      <c r="AH248" s="29" t="str">
        <f t="shared" si="34"/>
        <v>FAIL: 2, ABSENT: 0</v>
      </c>
      <c r="AI248" s="100" t="str">
        <f t="shared" si="37"/>
        <v xml:space="preserve">English, Education, </v>
      </c>
      <c r="AJ248" s="115"/>
      <c r="AK248" s="115"/>
      <c r="AL248" s="115"/>
    </row>
    <row r="249" spans="1:38" ht="15.75" customHeight="1" thickBot="1">
      <c r="A249" s="58">
        <v>243</v>
      </c>
      <c r="B249" s="177">
        <v>910</v>
      </c>
      <c r="C249" s="178" t="s">
        <v>1552</v>
      </c>
      <c r="D249" s="178" t="s">
        <v>1328</v>
      </c>
      <c r="E249" s="179">
        <v>46</v>
      </c>
      <c r="F249" s="186">
        <v>37</v>
      </c>
      <c r="G249" s="169">
        <v>53</v>
      </c>
      <c r="H249" s="169">
        <v>53</v>
      </c>
      <c r="I249" s="207"/>
      <c r="J249" s="200"/>
      <c r="K249" s="169">
        <v>40</v>
      </c>
      <c r="L249" s="197"/>
      <c r="M249" s="207"/>
      <c r="N249" s="197"/>
      <c r="O249" s="196">
        <v>76</v>
      </c>
      <c r="P249" s="206"/>
      <c r="Q249" s="206"/>
      <c r="R249" s="206"/>
      <c r="S249" s="26"/>
      <c r="T249" s="189">
        <v>57</v>
      </c>
      <c r="U249" s="207"/>
      <c r="V249" s="207"/>
      <c r="W249" s="26"/>
      <c r="X249" s="207"/>
      <c r="Y249" s="207"/>
      <c r="Z249" s="207"/>
      <c r="AA249" s="207"/>
      <c r="AB249" s="26">
        <f t="shared" ref="AB249:AB302" si="40">COUNTA(E249:AA249)</f>
        <v>7</v>
      </c>
      <c r="AC249" s="27">
        <f t="shared" ref="AC249:AC302" si="41">SUMPRODUCT($E$6:$AA$6*(LEN(E249:AA249)&gt;0))</f>
        <v>585</v>
      </c>
      <c r="AD249" s="53">
        <f t="shared" ref="AD249:AD302" si="42">IF(AF249="PASS", SUMIF(E249:AA249,"&gt;0"), "-")</f>
        <v>362</v>
      </c>
      <c r="AE249" s="28">
        <f t="shared" ref="AE249:AE302" si="43">IF(ISNUMBER(AD249), AD249/AC249*100, "-")</f>
        <v>61.880341880341881</v>
      </c>
      <c r="AF249" s="29" t="str">
        <f t="shared" si="35"/>
        <v>PASS</v>
      </c>
      <c r="AG249" s="29">
        <f t="shared" si="36"/>
        <v>0</v>
      </c>
      <c r="AH249" s="29" t="str">
        <f t="shared" ref="AH249:AH302" si="44">IF(
   AND(
      COUNTIF(E249:F249,"&lt;17")=0,
      COUNTIF(G249:T249,"&lt;33")=0,
      COUNTIF(Z249:AA249,"&lt;33")=0,
      COUNTIF(U249:Y249,"&lt;28")=0,
      COUNTIF(E249:AA249,"A")+COUNTIF(E249:AA249,"Absent")=0
   ),
   "PASS",
   "FAIL: " &amp;
   (COUNTIF(E249:F249,"&lt;17") +
    COUNTIF(G249:T249,"&lt;33") +
    COUNTIF(Z249:AA249,"&lt;33") +
    COUNTIF(U249:Y249,"&lt;28")
   )
   &amp; ", ABSENT: " &amp;
   (COUNTIF(E249:AA249,"A") + COUNTIF(E249:AA249,"Absent"))
)</f>
        <v>PASS</v>
      </c>
      <c r="AI249" s="100" t="str">
        <f t="shared" si="37"/>
        <v/>
      </c>
      <c r="AJ249" s="115"/>
      <c r="AK249" s="115"/>
      <c r="AL249" s="115"/>
    </row>
    <row r="250" spans="1:38" ht="15.75" customHeight="1" thickBot="1">
      <c r="A250" s="58">
        <v>244</v>
      </c>
      <c r="B250" s="174">
        <v>911</v>
      </c>
      <c r="C250" s="175" t="s">
        <v>1553</v>
      </c>
      <c r="D250" s="175" t="s">
        <v>1328</v>
      </c>
      <c r="E250" s="176">
        <v>25</v>
      </c>
      <c r="F250" s="186">
        <v>33</v>
      </c>
      <c r="G250" s="168">
        <v>41</v>
      </c>
      <c r="H250" s="168">
        <v>48</v>
      </c>
      <c r="I250" s="207"/>
      <c r="J250" s="196">
        <v>50</v>
      </c>
      <c r="K250" s="185"/>
      <c r="L250" s="200"/>
      <c r="M250" s="207"/>
      <c r="N250" s="200"/>
      <c r="O250" s="195">
        <v>85</v>
      </c>
      <c r="P250" s="206"/>
      <c r="Q250" s="206"/>
      <c r="R250" s="206"/>
      <c r="S250" s="26"/>
      <c r="T250" s="207"/>
      <c r="U250" s="189">
        <v>40</v>
      </c>
      <c r="V250" s="207"/>
      <c r="W250" s="26"/>
      <c r="X250" s="207"/>
      <c r="Y250" s="207"/>
      <c r="Z250" s="207"/>
      <c r="AA250" s="207"/>
      <c r="AB250" s="26">
        <f t="shared" si="40"/>
        <v>7</v>
      </c>
      <c r="AC250" s="27">
        <f t="shared" si="41"/>
        <v>585</v>
      </c>
      <c r="AD250" s="53">
        <f t="shared" si="42"/>
        <v>322</v>
      </c>
      <c r="AE250" s="28">
        <f t="shared" si="43"/>
        <v>55.042735042735046</v>
      </c>
      <c r="AF250" s="29" t="str">
        <f t="shared" si="35"/>
        <v>PASS</v>
      </c>
      <c r="AG250" s="29">
        <f t="shared" si="36"/>
        <v>0</v>
      </c>
      <c r="AH250" s="29" t="str">
        <f t="shared" si="44"/>
        <v>PASS</v>
      </c>
      <c r="AI250" s="100" t="str">
        <f t="shared" si="37"/>
        <v/>
      </c>
      <c r="AJ250" s="115"/>
      <c r="AK250" s="115"/>
      <c r="AL250" s="115"/>
    </row>
    <row r="251" spans="1:38" ht="15.75" customHeight="1" thickBot="1">
      <c r="A251" s="58">
        <v>245</v>
      </c>
      <c r="B251" s="177">
        <v>912</v>
      </c>
      <c r="C251" s="178" t="s">
        <v>1554</v>
      </c>
      <c r="D251" s="178" t="s">
        <v>1328</v>
      </c>
      <c r="E251" s="179">
        <v>44</v>
      </c>
      <c r="F251" s="157">
        <v>13</v>
      </c>
      <c r="G251" s="169">
        <v>35</v>
      </c>
      <c r="H251" s="169">
        <v>44</v>
      </c>
      <c r="I251" s="207"/>
      <c r="J251" s="200"/>
      <c r="K251" s="193"/>
      <c r="L251" s="197"/>
      <c r="M251" s="189" t="s">
        <v>865</v>
      </c>
      <c r="N251" s="196">
        <v>40</v>
      </c>
      <c r="O251" s="197"/>
      <c r="P251" s="206"/>
      <c r="Q251" s="206"/>
      <c r="R251" s="206"/>
      <c r="S251" s="26"/>
      <c r="T251" s="189">
        <v>14</v>
      </c>
      <c r="U251" s="207"/>
      <c r="V251" s="207"/>
      <c r="W251" s="26"/>
      <c r="X251" s="207"/>
      <c r="Y251" s="207"/>
      <c r="Z251" s="207"/>
      <c r="AA251" s="207"/>
      <c r="AB251" s="26">
        <f t="shared" si="40"/>
        <v>7</v>
      </c>
      <c r="AC251" s="27">
        <f t="shared" si="41"/>
        <v>585</v>
      </c>
      <c r="AD251" s="53" t="str">
        <f t="shared" si="42"/>
        <v>-</v>
      </c>
      <c r="AE251" s="28" t="str">
        <f t="shared" si="43"/>
        <v>-</v>
      </c>
      <c r="AF251" s="29" t="str">
        <f t="shared" si="35"/>
        <v>FAIL</v>
      </c>
      <c r="AG251" s="29">
        <f t="shared" si="36"/>
        <v>300</v>
      </c>
      <c r="AH251" s="29" t="str">
        <f t="shared" si="44"/>
        <v>FAIL: 2, ABSENT: 1</v>
      </c>
      <c r="AI251" s="100" t="str">
        <f t="shared" si="37"/>
        <v xml:space="preserve">Pak studies, History, Home economics, </v>
      </c>
      <c r="AJ251" s="115"/>
      <c r="AK251" s="115"/>
      <c r="AL251" s="115"/>
    </row>
    <row r="252" spans="1:38" ht="15.75" customHeight="1" thickBot="1">
      <c r="A252" s="58">
        <v>246</v>
      </c>
      <c r="B252" s="174">
        <v>913</v>
      </c>
      <c r="C252" s="175" t="s">
        <v>1555</v>
      </c>
      <c r="D252" s="175" t="s">
        <v>1328</v>
      </c>
      <c r="E252" s="176">
        <v>39</v>
      </c>
      <c r="F252" s="186" t="s">
        <v>865</v>
      </c>
      <c r="G252" s="168">
        <v>47</v>
      </c>
      <c r="H252" s="168">
        <v>30</v>
      </c>
      <c r="I252" s="207"/>
      <c r="J252" s="197"/>
      <c r="K252" s="185"/>
      <c r="L252" s="195">
        <v>49</v>
      </c>
      <c r="M252" s="207"/>
      <c r="N252" s="200"/>
      <c r="O252" s="200"/>
      <c r="P252" s="206"/>
      <c r="Q252" s="206"/>
      <c r="R252" s="158">
        <v>34</v>
      </c>
      <c r="S252" s="26"/>
      <c r="T252" s="207"/>
      <c r="U252" s="207"/>
      <c r="V252" s="207"/>
      <c r="W252" s="26"/>
      <c r="X252" s="189" t="s">
        <v>865</v>
      </c>
      <c r="Y252" s="207"/>
      <c r="Z252" s="207"/>
      <c r="AA252" s="207"/>
      <c r="AB252" s="26">
        <f t="shared" si="40"/>
        <v>7</v>
      </c>
      <c r="AC252" s="27">
        <f t="shared" si="41"/>
        <v>585</v>
      </c>
      <c r="AD252" s="53" t="str">
        <f t="shared" si="42"/>
        <v>-</v>
      </c>
      <c r="AE252" s="28" t="str">
        <f t="shared" si="43"/>
        <v>-</v>
      </c>
      <c r="AF252" s="29" t="str">
        <f t="shared" si="35"/>
        <v>FAIL</v>
      </c>
      <c r="AG252" s="29">
        <f t="shared" si="36"/>
        <v>300</v>
      </c>
      <c r="AH252" s="29" t="str">
        <f t="shared" si="44"/>
        <v>FAIL: 1, ABSENT: 2</v>
      </c>
      <c r="AI252" s="100" t="str">
        <f t="shared" si="37"/>
        <v xml:space="preserve">Pak studies, Urdu, Psychology, </v>
      </c>
      <c r="AJ252" s="115"/>
      <c r="AK252" s="115"/>
      <c r="AL252" s="115"/>
    </row>
    <row r="253" spans="1:38" s="104" customFormat="1" ht="15.75" customHeight="1" thickBot="1">
      <c r="A253" s="58">
        <v>247</v>
      </c>
      <c r="B253" s="177">
        <v>914</v>
      </c>
      <c r="C253" s="178" t="s">
        <v>1556</v>
      </c>
      <c r="D253" s="178" t="s">
        <v>1328</v>
      </c>
      <c r="E253" s="179">
        <v>41</v>
      </c>
      <c r="F253" s="186">
        <v>20</v>
      </c>
      <c r="G253" s="169">
        <v>36</v>
      </c>
      <c r="H253" s="169">
        <v>34</v>
      </c>
      <c r="I253" s="207"/>
      <c r="J253" s="200"/>
      <c r="K253" s="193"/>
      <c r="L253" s="197"/>
      <c r="M253" s="207"/>
      <c r="N253" s="197"/>
      <c r="O253" s="197"/>
      <c r="P253" s="206"/>
      <c r="Q253" s="206"/>
      <c r="R253" s="206"/>
      <c r="S253" s="26"/>
      <c r="T253" s="189">
        <v>49</v>
      </c>
      <c r="U253" s="207"/>
      <c r="V253" s="189">
        <v>48</v>
      </c>
      <c r="W253" s="26"/>
      <c r="X253" s="189">
        <v>28</v>
      </c>
      <c r="Y253" s="207"/>
      <c r="Z253" s="207"/>
      <c r="AA253" s="207"/>
      <c r="AB253" s="26">
        <f t="shared" si="40"/>
        <v>7</v>
      </c>
      <c r="AC253" s="53">
        <f t="shared" si="41"/>
        <v>555</v>
      </c>
      <c r="AD253" s="53"/>
      <c r="AE253" s="28"/>
      <c r="AF253" s="29" t="str">
        <f t="shared" si="35"/>
        <v>FAIL</v>
      </c>
      <c r="AG253" s="29">
        <f t="shared" si="36"/>
        <v>0</v>
      </c>
      <c r="AH253" s="29" t="str">
        <f t="shared" si="44"/>
        <v>PASS</v>
      </c>
      <c r="AI253" s="100" t="str">
        <f t="shared" si="37"/>
        <v/>
      </c>
      <c r="AJ253" s="115"/>
      <c r="AK253" s="115"/>
      <c r="AL253" s="115"/>
    </row>
    <row r="254" spans="1:38" ht="15.75" customHeight="1" thickBot="1">
      <c r="A254" s="58">
        <v>248</v>
      </c>
      <c r="B254" s="174">
        <v>915</v>
      </c>
      <c r="C254" s="175" t="s">
        <v>1557</v>
      </c>
      <c r="D254" s="175" t="s">
        <v>1328</v>
      </c>
      <c r="E254" s="176">
        <v>43</v>
      </c>
      <c r="F254" s="186">
        <v>39</v>
      </c>
      <c r="G254" s="168">
        <v>48</v>
      </c>
      <c r="H254" s="168">
        <v>54</v>
      </c>
      <c r="I254" s="207"/>
      <c r="J254" s="197"/>
      <c r="K254" s="185"/>
      <c r="L254" s="200"/>
      <c r="M254" s="207"/>
      <c r="N254" s="195">
        <v>70</v>
      </c>
      <c r="O254" s="200"/>
      <c r="P254" s="206"/>
      <c r="Q254" s="206"/>
      <c r="R254" s="206"/>
      <c r="S254" s="26"/>
      <c r="T254" s="189">
        <v>51</v>
      </c>
      <c r="U254" s="207"/>
      <c r="V254" s="189">
        <v>52</v>
      </c>
      <c r="W254" s="26"/>
      <c r="X254" s="207"/>
      <c r="Y254" s="207"/>
      <c r="Z254" s="207"/>
      <c r="AA254" s="207"/>
      <c r="AB254" s="26">
        <f t="shared" si="40"/>
        <v>7</v>
      </c>
      <c r="AC254" s="27">
        <f t="shared" si="41"/>
        <v>570</v>
      </c>
      <c r="AD254" s="53">
        <f t="shared" si="42"/>
        <v>357</v>
      </c>
      <c r="AE254" s="28">
        <f t="shared" si="43"/>
        <v>62.631578947368418</v>
      </c>
      <c r="AF254" s="29" t="str">
        <f t="shared" si="35"/>
        <v>PASS</v>
      </c>
      <c r="AG254" s="29">
        <f t="shared" si="36"/>
        <v>0</v>
      </c>
      <c r="AH254" s="29" t="str">
        <f t="shared" si="44"/>
        <v>PASS</v>
      </c>
      <c r="AI254" s="100" t="str">
        <f t="shared" si="37"/>
        <v/>
      </c>
      <c r="AJ254" s="115"/>
      <c r="AK254" s="115"/>
      <c r="AL254" s="115"/>
    </row>
    <row r="255" spans="1:38" s="111" customFormat="1" ht="15.75" customHeight="1" thickBot="1">
      <c r="A255" s="58">
        <v>249</v>
      </c>
      <c r="B255" s="177">
        <v>916</v>
      </c>
      <c r="C255" s="178" t="s">
        <v>1558</v>
      </c>
      <c r="D255" s="178" t="s">
        <v>1328</v>
      </c>
      <c r="E255" s="179" t="s">
        <v>865</v>
      </c>
      <c r="F255" s="186" t="s">
        <v>865</v>
      </c>
      <c r="G255" s="169" t="s">
        <v>865</v>
      </c>
      <c r="H255" s="169" t="s">
        <v>865</v>
      </c>
      <c r="I255" s="207"/>
      <c r="J255" s="195" t="s">
        <v>865</v>
      </c>
      <c r="K255" s="193"/>
      <c r="L255" s="197"/>
      <c r="M255" s="207"/>
      <c r="N255" s="197"/>
      <c r="O255" s="197"/>
      <c r="P255" s="206"/>
      <c r="Q255" s="206"/>
      <c r="R255" s="206"/>
      <c r="S255" s="106"/>
      <c r="T255" s="207"/>
      <c r="U255" s="189" t="s">
        <v>865</v>
      </c>
      <c r="V255" s="207"/>
      <c r="W255" s="106"/>
      <c r="X255" s="207"/>
      <c r="Y255" s="207"/>
      <c r="Z255" s="207"/>
      <c r="AA255" s="189" t="s">
        <v>865</v>
      </c>
      <c r="AB255" s="106">
        <f t="shared" si="40"/>
        <v>7</v>
      </c>
      <c r="AC255" s="108">
        <f t="shared" si="41"/>
        <v>585</v>
      </c>
      <c r="AD255" s="108" t="str">
        <f t="shared" si="42"/>
        <v>-</v>
      </c>
      <c r="AE255" s="109" t="str">
        <f t="shared" si="43"/>
        <v>-</v>
      </c>
      <c r="AF255" s="29" t="str">
        <f t="shared" si="35"/>
        <v>ABSENT</v>
      </c>
      <c r="AG255" s="29">
        <f t="shared" si="36"/>
        <v>700</v>
      </c>
      <c r="AH255" s="110" t="str">
        <f t="shared" si="44"/>
        <v>FAIL: 0, ABSENT: 7</v>
      </c>
      <c r="AI255" s="100" t="str">
        <f t="shared" si="37"/>
        <v xml:space="preserve">Tarjuma, Pak studies, English, Urdu, Civics, Health and physical education, English literature, </v>
      </c>
      <c r="AJ255" s="115"/>
      <c r="AK255" s="115"/>
      <c r="AL255" s="115"/>
    </row>
    <row r="256" spans="1:38" ht="15.75" customHeight="1" thickBot="1">
      <c r="A256" s="58">
        <v>250</v>
      </c>
      <c r="B256" s="174">
        <v>917</v>
      </c>
      <c r="C256" s="175" t="s">
        <v>1559</v>
      </c>
      <c r="D256" s="175" t="s">
        <v>1328</v>
      </c>
      <c r="E256" s="176">
        <v>41</v>
      </c>
      <c r="F256" s="186">
        <v>25</v>
      </c>
      <c r="G256" s="168">
        <v>37</v>
      </c>
      <c r="H256" s="168">
        <v>46</v>
      </c>
      <c r="I256" s="207"/>
      <c r="J256" s="197"/>
      <c r="K256" s="185"/>
      <c r="L256" s="195">
        <v>44</v>
      </c>
      <c r="M256" s="207"/>
      <c r="N256" s="200"/>
      <c r="O256" s="200"/>
      <c r="P256" s="206"/>
      <c r="Q256" s="206"/>
      <c r="R256" s="158">
        <v>49</v>
      </c>
      <c r="S256" s="26"/>
      <c r="T256" s="207"/>
      <c r="U256" s="207"/>
      <c r="V256" s="207"/>
      <c r="W256" s="26"/>
      <c r="X256" s="189">
        <v>51</v>
      </c>
      <c r="Y256" s="207"/>
      <c r="Z256" s="207"/>
      <c r="AA256" s="207"/>
      <c r="AB256" s="26">
        <f t="shared" si="40"/>
        <v>7</v>
      </c>
      <c r="AC256" s="27">
        <f t="shared" si="41"/>
        <v>585</v>
      </c>
      <c r="AD256" s="53">
        <f t="shared" si="42"/>
        <v>293</v>
      </c>
      <c r="AE256" s="28">
        <f t="shared" si="43"/>
        <v>50.085470085470085</v>
      </c>
      <c r="AF256" s="29" t="str">
        <f t="shared" si="35"/>
        <v>PASS</v>
      </c>
      <c r="AG256" s="29">
        <f t="shared" si="36"/>
        <v>0</v>
      </c>
      <c r="AH256" s="29" t="str">
        <f t="shared" si="44"/>
        <v>PASS</v>
      </c>
      <c r="AI256" s="100" t="str">
        <f t="shared" si="37"/>
        <v/>
      </c>
      <c r="AJ256" s="115"/>
      <c r="AK256" s="115"/>
      <c r="AL256" s="115"/>
    </row>
    <row r="257" spans="1:38" s="111" customFormat="1" ht="15.75" customHeight="1" thickBot="1">
      <c r="A257" s="58">
        <v>251</v>
      </c>
      <c r="B257" s="177">
        <v>919</v>
      </c>
      <c r="C257" s="178" t="s">
        <v>1560</v>
      </c>
      <c r="D257" s="178" t="s">
        <v>1328</v>
      </c>
      <c r="E257" s="179">
        <v>41</v>
      </c>
      <c r="F257" s="186">
        <v>23</v>
      </c>
      <c r="G257" s="169" t="s">
        <v>865</v>
      </c>
      <c r="H257" s="169" t="s">
        <v>865</v>
      </c>
      <c r="I257" s="207"/>
      <c r="J257" s="200"/>
      <c r="K257" s="169">
        <v>33</v>
      </c>
      <c r="L257" s="196">
        <v>39</v>
      </c>
      <c r="M257" s="207"/>
      <c r="N257" s="197"/>
      <c r="O257" s="197"/>
      <c r="P257" s="206"/>
      <c r="Q257" s="206"/>
      <c r="R257" s="206"/>
      <c r="S257" s="106"/>
      <c r="T257" s="207"/>
      <c r="U257" s="207"/>
      <c r="V257" s="207"/>
      <c r="W257" s="106"/>
      <c r="X257" s="207"/>
      <c r="Y257" s="189" t="s">
        <v>865</v>
      </c>
      <c r="Z257" s="207"/>
      <c r="AA257" s="207"/>
      <c r="AB257" s="106">
        <f t="shared" si="40"/>
        <v>7</v>
      </c>
      <c r="AC257" s="108">
        <f t="shared" si="41"/>
        <v>585</v>
      </c>
      <c r="AD257" s="108" t="str">
        <f t="shared" si="42"/>
        <v>-</v>
      </c>
      <c r="AE257" s="109" t="str">
        <f t="shared" si="43"/>
        <v>-</v>
      </c>
      <c r="AF257" s="29" t="str">
        <f t="shared" si="35"/>
        <v>FAIL</v>
      </c>
      <c r="AG257" s="29">
        <f t="shared" si="36"/>
        <v>300</v>
      </c>
      <c r="AH257" s="110" t="str">
        <f t="shared" si="44"/>
        <v>FAIL: 0, ABSENT: 3</v>
      </c>
      <c r="AI257" s="100" t="str">
        <f t="shared" si="37"/>
        <v xml:space="preserve">English, Urdu, Statistics, </v>
      </c>
      <c r="AJ257" s="115"/>
      <c r="AK257" s="115"/>
      <c r="AL257" s="115"/>
    </row>
    <row r="258" spans="1:38" ht="15.75" customHeight="1" thickBot="1">
      <c r="A258" s="58">
        <v>252</v>
      </c>
      <c r="B258" s="174">
        <v>921</v>
      </c>
      <c r="C258" s="175" t="s">
        <v>1561</v>
      </c>
      <c r="D258" s="175" t="s">
        <v>1328</v>
      </c>
      <c r="E258" s="176" t="s">
        <v>865</v>
      </c>
      <c r="F258" s="186" t="s">
        <v>865</v>
      </c>
      <c r="G258" s="168" t="s">
        <v>865</v>
      </c>
      <c r="H258" s="168" t="s">
        <v>865</v>
      </c>
      <c r="I258" s="207"/>
      <c r="J258" s="197"/>
      <c r="K258" s="185"/>
      <c r="L258" s="200"/>
      <c r="M258" s="207"/>
      <c r="N258" s="195" t="s">
        <v>865</v>
      </c>
      <c r="O258" s="200"/>
      <c r="P258" s="206"/>
      <c r="Q258" s="206"/>
      <c r="R258" s="206"/>
      <c r="S258" s="26"/>
      <c r="T258" s="189">
        <v>29</v>
      </c>
      <c r="U258" s="207"/>
      <c r="V258" s="189" t="s">
        <v>865</v>
      </c>
      <c r="W258" s="26"/>
      <c r="X258" s="207"/>
      <c r="Y258" s="207"/>
      <c r="Z258" s="207"/>
      <c r="AA258" s="207"/>
      <c r="AB258" s="26">
        <f t="shared" si="40"/>
        <v>7</v>
      </c>
      <c r="AC258" s="27">
        <f t="shared" si="41"/>
        <v>570</v>
      </c>
      <c r="AD258" s="53" t="str">
        <f t="shared" si="42"/>
        <v>-</v>
      </c>
      <c r="AE258" s="28" t="str">
        <f t="shared" si="43"/>
        <v>-</v>
      </c>
      <c r="AF258" s="29" t="str">
        <f t="shared" si="35"/>
        <v>FAIL</v>
      </c>
      <c r="AG258" s="29">
        <f t="shared" si="36"/>
        <v>700</v>
      </c>
      <c r="AH258" s="29" t="str">
        <f t="shared" si="44"/>
        <v>FAIL: 1, ABSENT: 6</v>
      </c>
      <c r="AI258" s="100" t="str">
        <f t="shared" si="37"/>
        <v xml:space="preserve">Tarjuma, Pak studies, English, Urdu, Islamiat elective, Home economics, Geography, </v>
      </c>
      <c r="AJ258" s="115"/>
      <c r="AK258" s="115"/>
      <c r="AL258" s="115"/>
    </row>
    <row r="259" spans="1:38" ht="15.75" customHeight="1" thickBot="1">
      <c r="A259" s="58">
        <v>253</v>
      </c>
      <c r="B259" s="177">
        <v>922</v>
      </c>
      <c r="C259" s="178" t="s">
        <v>1562</v>
      </c>
      <c r="D259" s="178" t="s">
        <v>1328</v>
      </c>
      <c r="E259" s="179" t="s">
        <v>865</v>
      </c>
      <c r="F259" s="186" t="s">
        <v>865</v>
      </c>
      <c r="G259" s="169" t="s">
        <v>865</v>
      </c>
      <c r="H259" s="169" t="s">
        <v>865</v>
      </c>
      <c r="I259" s="207"/>
      <c r="J259" s="200"/>
      <c r="K259" s="193"/>
      <c r="L259" s="197"/>
      <c r="M259" s="207"/>
      <c r="N259" s="196" t="s">
        <v>865</v>
      </c>
      <c r="O259" s="197"/>
      <c r="P259" s="206"/>
      <c r="Q259" s="206"/>
      <c r="R259" s="206"/>
      <c r="S259" s="26"/>
      <c r="T259" s="207"/>
      <c r="U259" s="207"/>
      <c r="V259" s="189" t="s">
        <v>865</v>
      </c>
      <c r="W259" s="26"/>
      <c r="X259" s="207"/>
      <c r="Y259" s="189" t="s">
        <v>865</v>
      </c>
      <c r="Z259" s="207"/>
      <c r="AA259" s="207"/>
      <c r="AB259" s="26">
        <f t="shared" si="40"/>
        <v>7</v>
      </c>
      <c r="AC259" s="27">
        <f t="shared" si="41"/>
        <v>570</v>
      </c>
      <c r="AD259" s="53" t="str">
        <f t="shared" si="42"/>
        <v>-</v>
      </c>
      <c r="AE259" s="28" t="str">
        <f t="shared" si="43"/>
        <v>-</v>
      </c>
      <c r="AF259" s="29" t="str">
        <f t="shared" si="35"/>
        <v>ABSENT</v>
      </c>
      <c r="AG259" s="29">
        <f t="shared" si="36"/>
        <v>700</v>
      </c>
      <c r="AH259" s="29" t="str">
        <f t="shared" si="44"/>
        <v>FAIL: 0, ABSENT: 7</v>
      </c>
      <c r="AI259" s="100" t="str">
        <f t="shared" si="37"/>
        <v xml:space="preserve">Tarjuma, Pak studies, English, Urdu, Islamiat elective, Geography, Statistics, </v>
      </c>
      <c r="AJ259" s="115"/>
      <c r="AK259" s="115"/>
      <c r="AL259" s="115"/>
    </row>
    <row r="260" spans="1:38" ht="15.75" customHeight="1" thickBot="1">
      <c r="A260" s="58">
        <v>254</v>
      </c>
      <c r="B260" s="174">
        <v>923</v>
      </c>
      <c r="C260" s="175" t="s">
        <v>1563</v>
      </c>
      <c r="D260" s="175" t="s">
        <v>1328</v>
      </c>
      <c r="E260" s="176">
        <v>17</v>
      </c>
      <c r="F260" s="186">
        <v>21</v>
      </c>
      <c r="G260" s="168" t="s">
        <v>865</v>
      </c>
      <c r="H260" s="168">
        <v>30</v>
      </c>
      <c r="I260" s="207"/>
      <c r="J260" s="197"/>
      <c r="K260" s="185"/>
      <c r="L260" s="200"/>
      <c r="M260" s="207"/>
      <c r="N260" s="200"/>
      <c r="O260" s="200"/>
      <c r="P260" s="206"/>
      <c r="Q260" s="206"/>
      <c r="R260" s="206"/>
      <c r="S260" s="26"/>
      <c r="T260" s="189">
        <v>15</v>
      </c>
      <c r="U260" s="207"/>
      <c r="V260" s="189">
        <v>31</v>
      </c>
      <c r="W260" s="26"/>
      <c r="X260" s="189">
        <v>6</v>
      </c>
      <c r="Y260" s="207"/>
      <c r="Z260" s="207"/>
      <c r="AA260" s="207"/>
      <c r="AB260" s="26">
        <f t="shared" si="40"/>
        <v>7</v>
      </c>
      <c r="AC260" s="27">
        <f t="shared" si="41"/>
        <v>555</v>
      </c>
      <c r="AD260" s="53" t="str">
        <f t="shared" si="42"/>
        <v>-</v>
      </c>
      <c r="AE260" s="28" t="str">
        <f t="shared" si="43"/>
        <v>-</v>
      </c>
      <c r="AF260" s="29" t="str">
        <f t="shared" si="35"/>
        <v>FAIL</v>
      </c>
      <c r="AG260" s="29">
        <f t="shared" si="36"/>
        <v>500</v>
      </c>
      <c r="AH260" s="29" t="str">
        <f t="shared" si="44"/>
        <v>FAIL: 3, ABSENT: 1</v>
      </c>
      <c r="AI260" s="100" t="str">
        <f t="shared" si="37"/>
        <v xml:space="preserve">English, Urdu, Home economics, Psychology, </v>
      </c>
      <c r="AJ260" s="115"/>
      <c r="AK260" s="115"/>
      <c r="AL260" s="115"/>
    </row>
    <row r="261" spans="1:38" ht="15.75" customHeight="1" thickBot="1">
      <c r="A261" s="58">
        <v>255</v>
      </c>
      <c r="B261" s="177">
        <v>924</v>
      </c>
      <c r="C261" s="178" t="s">
        <v>1564</v>
      </c>
      <c r="D261" s="178" t="s">
        <v>1328</v>
      </c>
      <c r="E261" s="179">
        <v>47</v>
      </c>
      <c r="F261" s="186">
        <v>43</v>
      </c>
      <c r="G261" s="169" t="s">
        <v>865</v>
      </c>
      <c r="H261" s="169">
        <v>62</v>
      </c>
      <c r="I261" s="203"/>
      <c r="J261" s="200"/>
      <c r="K261" s="193"/>
      <c r="L261" s="197"/>
      <c r="M261" s="203"/>
      <c r="N261" s="197"/>
      <c r="O261" s="197"/>
      <c r="P261" s="183"/>
      <c r="Q261" s="183"/>
      <c r="R261" s="184">
        <v>87</v>
      </c>
      <c r="S261" s="26"/>
      <c r="T261" s="199">
        <v>43</v>
      </c>
      <c r="U261" s="203"/>
      <c r="V261" s="203"/>
      <c r="W261" s="26"/>
      <c r="X261" s="199">
        <v>44</v>
      </c>
      <c r="Y261" s="203"/>
      <c r="Z261" s="203"/>
      <c r="AA261" s="203"/>
      <c r="AB261" s="26">
        <f t="shared" si="40"/>
        <v>7</v>
      </c>
      <c r="AC261" s="27">
        <f t="shared" si="41"/>
        <v>570</v>
      </c>
      <c r="AD261" s="53">
        <f t="shared" si="42"/>
        <v>326</v>
      </c>
      <c r="AE261" s="28">
        <f t="shared" si="43"/>
        <v>57.192982456140349</v>
      </c>
      <c r="AF261" s="29" t="str">
        <f t="shared" si="35"/>
        <v>PASS</v>
      </c>
      <c r="AG261" s="29">
        <f t="shared" si="36"/>
        <v>100</v>
      </c>
      <c r="AH261" s="29" t="str">
        <f t="shared" si="44"/>
        <v>FAIL: 0, ABSENT: 1</v>
      </c>
      <c r="AI261" s="100" t="str">
        <f t="shared" si="37"/>
        <v xml:space="preserve">English, </v>
      </c>
      <c r="AJ261" s="115"/>
      <c r="AK261" s="115"/>
      <c r="AL261" s="115"/>
    </row>
    <row r="262" spans="1:38" ht="15.75" customHeight="1" thickBot="1">
      <c r="A262" s="58">
        <v>256</v>
      </c>
      <c r="B262" s="174">
        <v>925</v>
      </c>
      <c r="C262" s="175" t="s">
        <v>1565</v>
      </c>
      <c r="D262" s="175" t="s">
        <v>1328</v>
      </c>
      <c r="E262" s="176">
        <v>39</v>
      </c>
      <c r="F262" s="186">
        <v>46</v>
      </c>
      <c r="G262" s="168">
        <v>34</v>
      </c>
      <c r="H262" s="168">
        <v>48</v>
      </c>
      <c r="I262" s="207"/>
      <c r="J262" s="197"/>
      <c r="K262" s="185"/>
      <c r="L262" s="200"/>
      <c r="M262" s="189">
        <v>68</v>
      </c>
      <c r="N262" s="195">
        <v>60</v>
      </c>
      <c r="O262" s="200"/>
      <c r="P262" s="206"/>
      <c r="Q262" s="206"/>
      <c r="R262" s="206"/>
      <c r="S262" s="26"/>
      <c r="T262" s="207" t="s">
        <v>865</v>
      </c>
      <c r="U262" s="207"/>
      <c r="V262" s="207"/>
      <c r="W262" s="26"/>
      <c r="X262" s="207"/>
      <c r="Y262" s="207"/>
      <c r="Z262" s="207"/>
      <c r="AA262" s="207"/>
      <c r="AB262" s="26">
        <f t="shared" si="40"/>
        <v>7</v>
      </c>
      <c r="AC262" s="27">
        <f t="shared" si="41"/>
        <v>585</v>
      </c>
      <c r="AD262" s="53" t="str">
        <f t="shared" si="42"/>
        <v>-</v>
      </c>
      <c r="AE262" s="28" t="str">
        <f t="shared" si="43"/>
        <v>-</v>
      </c>
      <c r="AF262" s="29" t="str">
        <f t="shared" si="35"/>
        <v>FAIL</v>
      </c>
      <c r="AG262" s="29">
        <f t="shared" si="36"/>
        <v>100</v>
      </c>
      <c r="AH262" s="29" t="str">
        <f t="shared" si="44"/>
        <v>FAIL: 0, ABSENT: 1</v>
      </c>
      <c r="AI262" s="100" t="str">
        <f t="shared" si="37"/>
        <v xml:space="preserve">Home economics, </v>
      </c>
      <c r="AJ262" s="115"/>
      <c r="AK262" s="115"/>
      <c r="AL262" s="115"/>
    </row>
    <row r="263" spans="1:38" ht="15.75" customHeight="1" thickBot="1">
      <c r="A263" s="58">
        <v>257</v>
      </c>
      <c r="B263" s="177">
        <v>926</v>
      </c>
      <c r="C263" s="178" t="s">
        <v>641</v>
      </c>
      <c r="D263" s="178" t="s">
        <v>1328</v>
      </c>
      <c r="E263" s="179" t="s">
        <v>865</v>
      </c>
      <c r="F263" s="186" t="s">
        <v>865</v>
      </c>
      <c r="G263" s="169" t="s">
        <v>865</v>
      </c>
      <c r="H263" s="169" t="s">
        <v>865</v>
      </c>
      <c r="I263" s="207"/>
      <c r="J263" s="195" t="s">
        <v>865</v>
      </c>
      <c r="K263" s="193"/>
      <c r="L263" s="197"/>
      <c r="M263" s="207"/>
      <c r="N263" s="197"/>
      <c r="O263" s="196" t="s">
        <v>865</v>
      </c>
      <c r="P263" s="206"/>
      <c r="Q263" s="206"/>
      <c r="R263" s="206"/>
      <c r="S263" s="26"/>
      <c r="T263" s="207"/>
      <c r="U263" s="189" t="s">
        <v>865</v>
      </c>
      <c r="V263" s="207"/>
      <c r="W263" s="26"/>
      <c r="X263" s="207"/>
      <c r="Y263" s="207"/>
      <c r="Z263" s="207"/>
      <c r="AA263" s="207"/>
      <c r="AB263" s="26">
        <f t="shared" si="40"/>
        <v>7</v>
      </c>
      <c r="AC263" s="27">
        <f t="shared" si="41"/>
        <v>585</v>
      </c>
      <c r="AD263" s="53" t="str">
        <f t="shared" si="42"/>
        <v>-</v>
      </c>
      <c r="AE263" s="28" t="str">
        <f t="shared" si="43"/>
        <v>-</v>
      </c>
      <c r="AF263" s="29" t="str">
        <f t="shared" si="35"/>
        <v>ABSENT</v>
      </c>
      <c r="AG263" s="29">
        <f t="shared" si="36"/>
        <v>700</v>
      </c>
      <c r="AH263" s="29" t="str">
        <f t="shared" si="44"/>
        <v>FAIL: 0, ABSENT: 7</v>
      </c>
      <c r="AI263" s="100" t="str">
        <f t="shared" si="37"/>
        <v xml:space="preserve">Tarjuma, Pak studies, English, Urdu, Civics, Persian, Health and physical education, </v>
      </c>
      <c r="AJ263" s="115"/>
      <c r="AK263" s="115"/>
      <c r="AL263" s="115"/>
    </row>
    <row r="264" spans="1:38" ht="15.75" customHeight="1" thickBot="1">
      <c r="A264" s="58">
        <v>258</v>
      </c>
      <c r="B264" s="174">
        <v>927</v>
      </c>
      <c r="C264" s="175" t="s">
        <v>1566</v>
      </c>
      <c r="D264" s="175" t="s">
        <v>1328</v>
      </c>
      <c r="E264" s="176">
        <v>49</v>
      </c>
      <c r="F264" s="186">
        <v>49</v>
      </c>
      <c r="G264" s="168">
        <v>84</v>
      </c>
      <c r="H264" s="168">
        <v>77</v>
      </c>
      <c r="I264" s="207"/>
      <c r="J264" s="197"/>
      <c r="K264" s="185"/>
      <c r="L264" s="195">
        <v>80</v>
      </c>
      <c r="M264" s="207"/>
      <c r="N264" s="200"/>
      <c r="O264" s="200"/>
      <c r="P264" s="206"/>
      <c r="Q264" s="206"/>
      <c r="R264" s="158">
        <v>88</v>
      </c>
      <c r="S264" s="26"/>
      <c r="T264" s="207"/>
      <c r="U264" s="207"/>
      <c r="V264" s="207"/>
      <c r="W264" s="26"/>
      <c r="X264" s="189">
        <v>50</v>
      </c>
      <c r="Y264" s="207"/>
      <c r="Z264" s="207"/>
      <c r="AA264" s="207"/>
      <c r="AB264" s="26">
        <f t="shared" si="40"/>
        <v>7</v>
      </c>
      <c r="AC264" s="27">
        <f t="shared" si="41"/>
        <v>585</v>
      </c>
      <c r="AD264" s="53">
        <f t="shared" si="42"/>
        <v>477</v>
      </c>
      <c r="AE264" s="28">
        <f t="shared" si="43"/>
        <v>81.538461538461533</v>
      </c>
      <c r="AF264" s="29" t="str">
        <f t="shared" ref="AF264:AF327" si="45">IF(
   AND(COUNTA(E264:AA264)&gt;0, COUNTIF(E264:AA264,"A")=COUNTA(E264:AA264)),
   "ABSENT",
   IF(
      AND(
         COUNTIF(E264:F264,"&lt;20")=0,
         COUNTIF(G264:T264,"&lt;40")=0,
         COUNTIF(Z264:AA264,"&lt;40")=0,
         COUNTIF(U264:Y264,"&lt;34")=0,
         COUNTIF(E264:AA264,"A")+COUNTIF(E264:AA264,"Absent")=0
      ),
      "PASS",
      IF(
         (COUNTIF(E264:F264,"&lt;20") +
          COUNTIF(G264:S264,"&lt;40") +
          COUNTIF(Z264:AA264,"&lt;40") +
          COUNTIF(T264:Y264,"&lt;34") +
          COUNTIF(E264:AA264,"A") +
          COUNTIF(E264:AA264,"Absent")) &gt;= 2,
         "FAIL",
         "PASS"
      )
   )
)</f>
        <v>PASS</v>
      </c>
      <c r="AG264" s="29">
        <f t="shared" ref="AG264:AG302" si="46">IF(
   AH264="PASS",
   0,
   IF(
      VALUE(MID(AH264,FIND("ABSENT: ",AH264)+8,10))=7,
      700,
      IF(
         VALUE(MID(AH264,FIND("FAIL: ",AH264)+6,FIND(",",AH264)-FIND("FAIL: ",AH264)-6))&gt;2,
         500,
         100 * (
            VALUE(MID(AH264,FIND("FAIL: ",AH264)+6,FIND(",",AH264)-FIND("FAIL: ",AH264)-6))
            +
            VALUE(MID(AH264,FIND("ABSENT: ",AH264)+8,10))
         )
      )
   )
)</f>
        <v>0</v>
      </c>
      <c r="AH264" s="29" t="str">
        <f t="shared" si="44"/>
        <v>PASS</v>
      </c>
      <c r="AI264" s="100" t="str">
        <f t="shared" ref="AI264:AI327" si="47">IF(AND(E264&lt;&gt;"",OR(E264="A",E264="Absent",E264&lt;17)),"Tarjuma, ","") &amp;
IF(AND(F264&lt;&gt;"",OR(F264="A",F264="Absent",F264&lt;17)),"Pak studies, ","") &amp;
IF(AND(G264&lt;&gt;"",OR(G264="A",G264="Absent",G264&lt;33)),"English, ","") &amp;
IF(AND(H264&lt;&gt;"",OR(H264="A",H264="Absent",H264&lt;33)),"Urdu, ","") &amp;
IF(AND(I264&lt;&gt;"",OR(I264="A",I264="Absent",I264&lt;33)),"Fine arts, ","") &amp;
IF(AND(J264&lt;&gt;"",OR(J264="A",J264="Absent",J264&lt;33)),"Civics, ","") &amp;
IF(AND(K264&lt;&gt;"",OR(K264="A",K264="Absent",K264&lt;33)),"Economics, ","") &amp;
IF(AND(L264&lt;&gt;"",OR(L264="A",L264="Absent",L264&lt;33)),"Education, ","") &amp;
IF(AND(M264&lt;&gt;"",OR(M264="A",M264="Absent",M264&lt;33)),"History, ","") &amp;
IF(AND(N264&lt;&gt;"",OR(N264="A",N264="Absent",N264&lt;33)),"Islamiat elective, ","") &amp;
IF(AND(O264&lt;&gt;"",OR(O264="A",O264="Absent",O264&lt;33)),"Persian, ","") &amp;
IF(AND(P264&lt;&gt;"",OR(P264="A",P264="Absent",P264&lt;33)),"Philosophy, ","") &amp;
IF(AND(Q264&lt;&gt;"",OR(Q264="A",Q264="Absent",Q264&lt;33)),"Saraiki, ","") &amp;
IF(AND(R264&lt;&gt;"",OR(R264="A",R264="Absent",R264&lt;33)),"Sociology, ","") &amp;
IF(AND(S264&lt;&gt;"",OR(S264="A",S264="Absent",S264&lt;33)),"Urdu, ","") &amp;
IF(AND(T264&lt;&gt;"",OR(T264="A",T264="Absent",T264&lt;33)),"Home economics, ","") &amp;
IF(AND(U264&lt;&gt;"",OR(U264="A",U264="Absent",U264&lt;28)),"Health and physical education, ","") &amp;
IF(AND(V264&lt;&gt;"",OR(V264="A",V264="Absent",V264&lt;28)),"Geography, ","") &amp;
IF(AND(W264&lt;&gt;"",OR(W264="A",W264="Absent",W264&lt;28)),"Library science, ","") &amp;
IF(AND(X264&lt;&gt;"",OR(X264="A",X264="Absent",X264&lt;28)),"Psychology, ","") &amp;
IF(AND(Y264&lt;&gt;"",OR(Y264="A",Y264="Absent",Y264&lt;28)),"Statistics, ","") &amp;
IF(AND(Z264&lt;&gt;"",OR(Z264="A",Z264="Absent",Z264&lt;33)),"Arabic, ","") &amp;
IF(AND(AA264&lt;&gt;"",OR(AA264="A",AA264="Absent",AA264&lt;33)),"English literature, ","")</f>
        <v/>
      </c>
      <c r="AJ264" s="115"/>
      <c r="AK264" s="115"/>
      <c r="AL264" s="115"/>
    </row>
    <row r="265" spans="1:38" ht="15.75" customHeight="1" thickBot="1">
      <c r="A265" s="58">
        <v>259</v>
      </c>
      <c r="B265" s="177">
        <v>928</v>
      </c>
      <c r="C265" s="178" t="s">
        <v>1567</v>
      </c>
      <c r="D265" s="178" t="s">
        <v>1328</v>
      </c>
      <c r="E265" s="179">
        <v>35</v>
      </c>
      <c r="F265" s="186">
        <v>29</v>
      </c>
      <c r="G265" s="169" t="s">
        <v>865</v>
      </c>
      <c r="H265" s="169">
        <v>81</v>
      </c>
      <c r="I265" s="207"/>
      <c r="J265" s="200"/>
      <c r="K265" s="193"/>
      <c r="L265" s="196">
        <v>46</v>
      </c>
      <c r="M265" s="207"/>
      <c r="N265" s="197"/>
      <c r="O265" s="197"/>
      <c r="P265" s="206"/>
      <c r="Q265" s="206"/>
      <c r="R265" s="206"/>
      <c r="S265" s="26"/>
      <c r="T265" s="207"/>
      <c r="U265" s="207"/>
      <c r="V265" s="207"/>
      <c r="W265" s="26"/>
      <c r="X265" s="189">
        <v>40</v>
      </c>
      <c r="Y265" s="189">
        <v>20</v>
      </c>
      <c r="Z265" s="207"/>
      <c r="AA265" s="207"/>
      <c r="AB265" s="26">
        <f t="shared" si="40"/>
        <v>7</v>
      </c>
      <c r="AC265" s="27">
        <f t="shared" si="41"/>
        <v>570</v>
      </c>
      <c r="AD265" s="53" t="str">
        <f t="shared" si="42"/>
        <v>-</v>
      </c>
      <c r="AE265" s="28" t="str">
        <f t="shared" si="43"/>
        <v>-</v>
      </c>
      <c r="AF265" s="29" t="str">
        <f t="shared" si="45"/>
        <v>FAIL</v>
      </c>
      <c r="AG265" s="29">
        <f t="shared" si="46"/>
        <v>200</v>
      </c>
      <c r="AH265" s="29" t="str">
        <f t="shared" si="44"/>
        <v>FAIL: 1, ABSENT: 1</v>
      </c>
      <c r="AI265" s="100" t="str">
        <f t="shared" si="47"/>
        <v xml:space="preserve">English, Statistics, </v>
      </c>
      <c r="AJ265" s="115"/>
      <c r="AK265" s="115"/>
      <c r="AL265" s="115"/>
    </row>
    <row r="266" spans="1:38" ht="15.75" customHeight="1" thickBot="1">
      <c r="A266" s="58">
        <v>260</v>
      </c>
      <c r="B266" s="174">
        <v>929</v>
      </c>
      <c r="C266" s="175" t="s">
        <v>1568</v>
      </c>
      <c r="D266" s="175" t="s">
        <v>1328</v>
      </c>
      <c r="E266" s="176">
        <v>37</v>
      </c>
      <c r="F266" s="157">
        <v>32</v>
      </c>
      <c r="G266" s="168">
        <v>44</v>
      </c>
      <c r="H266" s="168">
        <v>44</v>
      </c>
      <c r="I266" s="207"/>
      <c r="J266" s="196">
        <v>54</v>
      </c>
      <c r="K266" s="185"/>
      <c r="L266" s="200"/>
      <c r="M266" s="207"/>
      <c r="N266" s="200"/>
      <c r="O266" s="195">
        <v>66</v>
      </c>
      <c r="P266" s="206"/>
      <c r="Q266" s="206"/>
      <c r="R266" s="206"/>
      <c r="S266" s="26"/>
      <c r="T266" s="207"/>
      <c r="U266" s="189">
        <v>40</v>
      </c>
      <c r="V266" s="207"/>
      <c r="W266" s="26"/>
      <c r="X266" s="207"/>
      <c r="Y266" s="207"/>
      <c r="Z266" s="207"/>
      <c r="AA266" s="207"/>
      <c r="AB266" s="26">
        <f t="shared" si="40"/>
        <v>7</v>
      </c>
      <c r="AC266" s="27">
        <f t="shared" si="41"/>
        <v>585</v>
      </c>
      <c r="AD266" s="53">
        <f t="shared" si="42"/>
        <v>317</v>
      </c>
      <c r="AE266" s="28">
        <f t="shared" si="43"/>
        <v>54.188034188034187</v>
      </c>
      <c r="AF266" s="29" t="str">
        <f t="shared" si="45"/>
        <v>PASS</v>
      </c>
      <c r="AG266" s="29">
        <f t="shared" si="46"/>
        <v>0</v>
      </c>
      <c r="AH266" s="29" t="str">
        <f t="shared" si="44"/>
        <v>PASS</v>
      </c>
      <c r="AI266" s="100" t="str">
        <f t="shared" si="47"/>
        <v/>
      </c>
      <c r="AJ266" s="115"/>
      <c r="AK266" s="115"/>
      <c r="AL266" s="115"/>
    </row>
    <row r="267" spans="1:38" s="111" customFormat="1" ht="15.75" customHeight="1" thickBot="1">
      <c r="A267" s="58">
        <v>261</v>
      </c>
      <c r="B267" s="177">
        <v>930</v>
      </c>
      <c r="C267" s="178" t="s">
        <v>1569</v>
      </c>
      <c r="D267" s="178" t="s">
        <v>1328</v>
      </c>
      <c r="E267" s="179">
        <v>48</v>
      </c>
      <c r="F267" s="186">
        <v>47</v>
      </c>
      <c r="G267" s="169">
        <v>66</v>
      </c>
      <c r="H267" s="169">
        <v>67</v>
      </c>
      <c r="I267" s="207"/>
      <c r="J267" s="200"/>
      <c r="K267" s="193"/>
      <c r="L267" s="197"/>
      <c r="M267" s="207"/>
      <c r="N267" s="197"/>
      <c r="O267" s="197"/>
      <c r="P267" s="206"/>
      <c r="Q267" s="206"/>
      <c r="R267" s="158">
        <v>95</v>
      </c>
      <c r="S267" s="106"/>
      <c r="T267" s="207"/>
      <c r="U267" s="189">
        <v>62</v>
      </c>
      <c r="V267" s="207"/>
      <c r="W267" s="106"/>
      <c r="X267" s="189">
        <v>61</v>
      </c>
      <c r="Y267" s="207"/>
      <c r="Z267" s="207"/>
      <c r="AA267" s="207"/>
      <c r="AB267" s="106">
        <f t="shared" si="40"/>
        <v>7</v>
      </c>
      <c r="AC267" s="108">
        <f t="shared" si="41"/>
        <v>570</v>
      </c>
      <c r="AD267" s="108">
        <f t="shared" si="42"/>
        <v>446</v>
      </c>
      <c r="AE267" s="109">
        <f t="shared" si="43"/>
        <v>78.245614035087712</v>
      </c>
      <c r="AF267" s="29" t="str">
        <f t="shared" si="45"/>
        <v>PASS</v>
      </c>
      <c r="AG267" s="29">
        <f t="shared" si="46"/>
        <v>0</v>
      </c>
      <c r="AH267" s="110" t="str">
        <f t="shared" si="44"/>
        <v>PASS</v>
      </c>
      <c r="AI267" s="100" t="str">
        <f t="shared" si="47"/>
        <v/>
      </c>
      <c r="AJ267" s="115"/>
      <c r="AK267" s="115"/>
      <c r="AL267" s="115"/>
    </row>
    <row r="268" spans="1:38" ht="15.75" customHeight="1" thickBot="1">
      <c r="A268" s="58">
        <v>262</v>
      </c>
      <c r="B268" s="174">
        <v>931</v>
      </c>
      <c r="C268" s="175" t="s">
        <v>1570</v>
      </c>
      <c r="D268" s="175" t="s">
        <v>1328</v>
      </c>
      <c r="E268" s="176">
        <v>48</v>
      </c>
      <c r="F268" s="186">
        <v>42</v>
      </c>
      <c r="G268" s="168">
        <v>28</v>
      </c>
      <c r="H268" s="168">
        <v>79</v>
      </c>
      <c r="I268" s="207"/>
      <c r="J268" s="197"/>
      <c r="K268" s="185"/>
      <c r="L268" s="200"/>
      <c r="M268" s="207"/>
      <c r="N268" s="200"/>
      <c r="O268" s="200"/>
      <c r="P268" s="206"/>
      <c r="Q268" s="206"/>
      <c r="R268" s="158">
        <v>83</v>
      </c>
      <c r="S268" s="26"/>
      <c r="T268" s="207"/>
      <c r="U268" s="189">
        <v>52</v>
      </c>
      <c r="V268" s="207"/>
      <c r="W268" s="26"/>
      <c r="X268" s="189">
        <v>49</v>
      </c>
      <c r="Y268" s="207"/>
      <c r="Z268" s="207"/>
      <c r="AA268" s="207"/>
      <c r="AB268" s="26">
        <f t="shared" si="40"/>
        <v>7</v>
      </c>
      <c r="AC268" s="27">
        <f t="shared" si="41"/>
        <v>570</v>
      </c>
      <c r="AD268" s="53">
        <f t="shared" si="42"/>
        <v>381</v>
      </c>
      <c r="AE268" s="28">
        <f t="shared" si="43"/>
        <v>66.84210526315789</v>
      </c>
      <c r="AF268" s="29" t="str">
        <f t="shared" si="45"/>
        <v>PASS</v>
      </c>
      <c r="AG268" s="29">
        <f t="shared" si="46"/>
        <v>100</v>
      </c>
      <c r="AH268" s="29" t="str">
        <f t="shared" si="44"/>
        <v>FAIL: 1, ABSENT: 0</v>
      </c>
      <c r="AI268" s="100" t="str">
        <f t="shared" si="47"/>
        <v xml:space="preserve">English, </v>
      </c>
      <c r="AJ268" s="115"/>
      <c r="AK268" s="115"/>
      <c r="AL268" s="115"/>
    </row>
    <row r="269" spans="1:38" ht="15.75" customHeight="1" thickBot="1">
      <c r="A269" s="58">
        <v>263</v>
      </c>
      <c r="B269" s="177">
        <v>932</v>
      </c>
      <c r="C269" s="178" t="s">
        <v>1571</v>
      </c>
      <c r="D269" s="178" t="s">
        <v>1328</v>
      </c>
      <c r="E269" s="179" t="s">
        <v>865</v>
      </c>
      <c r="F269" s="186" t="s">
        <v>865</v>
      </c>
      <c r="G269" s="169" t="s">
        <v>865</v>
      </c>
      <c r="H269" s="169" t="s">
        <v>865</v>
      </c>
      <c r="I269" s="207"/>
      <c r="J269" s="200"/>
      <c r="K269" s="193"/>
      <c r="L269" s="197"/>
      <c r="M269" s="207"/>
      <c r="N269" s="196" t="s">
        <v>865</v>
      </c>
      <c r="O269" s="197"/>
      <c r="P269" s="206"/>
      <c r="Q269" s="206"/>
      <c r="R269" s="206"/>
      <c r="S269" s="26"/>
      <c r="T269" s="189" t="s">
        <v>865</v>
      </c>
      <c r="U269" s="207"/>
      <c r="V269" s="207"/>
      <c r="W269" s="26"/>
      <c r="X269" s="207"/>
      <c r="Y269" s="207"/>
      <c r="Z269" s="207"/>
      <c r="AA269" s="189" t="s">
        <v>865</v>
      </c>
      <c r="AB269" s="26">
        <f t="shared" si="40"/>
        <v>7</v>
      </c>
      <c r="AC269" s="27">
        <f t="shared" si="41"/>
        <v>585</v>
      </c>
      <c r="AD269" s="53" t="str">
        <f t="shared" si="42"/>
        <v>-</v>
      </c>
      <c r="AE269" s="28" t="str">
        <f t="shared" si="43"/>
        <v>-</v>
      </c>
      <c r="AF269" s="29" t="str">
        <f t="shared" si="45"/>
        <v>ABSENT</v>
      </c>
      <c r="AG269" s="29">
        <f t="shared" si="46"/>
        <v>700</v>
      </c>
      <c r="AH269" s="29" t="str">
        <f t="shared" si="44"/>
        <v>FAIL: 0, ABSENT: 7</v>
      </c>
      <c r="AI269" s="100" t="str">
        <f t="shared" si="47"/>
        <v xml:space="preserve">Tarjuma, Pak studies, English, Urdu, Islamiat elective, Home economics, English literature, </v>
      </c>
      <c r="AJ269" s="115"/>
      <c r="AK269" s="115"/>
      <c r="AL269" s="115"/>
    </row>
    <row r="270" spans="1:38" ht="15.75" customHeight="1" thickBot="1">
      <c r="A270" s="58">
        <v>264</v>
      </c>
      <c r="B270" s="174">
        <v>933</v>
      </c>
      <c r="C270" s="175" t="s">
        <v>1020</v>
      </c>
      <c r="D270" s="175" t="s">
        <v>1328</v>
      </c>
      <c r="E270" s="176" t="s">
        <v>865</v>
      </c>
      <c r="F270" s="186" t="s">
        <v>865</v>
      </c>
      <c r="G270" s="168" t="s">
        <v>865</v>
      </c>
      <c r="H270" s="168" t="s">
        <v>865</v>
      </c>
      <c r="I270" s="207"/>
      <c r="J270" s="197"/>
      <c r="K270" s="185"/>
      <c r="L270" s="200"/>
      <c r="M270" s="207"/>
      <c r="N270" s="195" t="s">
        <v>865</v>
      </c>
      <c r="O270" s="200"/>
      <c r="P270" s="206"/>
      <c r="Q270" s="206"/>
      <c r="R270" s="206"/>
      <c r="S270" s="26"/>
      <c r="T270" s="189" t="s">
        <v>865</v>
      </c>
      <c r="U270" s="207"/>
      <c r="V270" s="207"/>
      <c r="W270" s="26"/>
      <c r="X270" s="207"/>
      <c r="Y270" s="207"/>
      <c r="Z270" s="207"/>
      <c r="AA270" s="189" t="s">
        <v>865</v>
      </c>
      <c r="AB270" s="26">
        <f t="shared" si="40"/>
        <v>7</v>
      </c>
      <c r="AC270" s="27">
        <f t="shared" si="41"/>
        <v>585</v>
      </c>
      <c r="AD270" s="53" t="str">
        <f t="shared" si="42"/>
        <v>-</v>
      </c>
      <c r="AE270" s="28" t="str">
        <f t="shared" si="43"/>
        <v>-</v>
      </c>
      <c r="AF270" s="29" t="str">
        <f t="shared" si="45"/>
        <v>ABSENT</v>
      </c>
      <c r="AG270" s="29">
        <f t="shared" si="46"/>
        <v>700</v>
      </c>
      <c r="AH270" s="29" t="str">
        <f t="shared" si="44"/>
        <v>FAIL: 0, ABSENT: 7</v>
      </c>
      <c r="AI270" s="100" t="str">
        <f t="shared" si="47"/>
        <v xml:space="preserve">Tarjuma, Pak studies, English, Urdu, Islamiat elective, Home economics, English literature, </v>
      </c>
      <c r="AJ270" s="115"/>
      <c r="AK270" s="115"/>
      <c r="AL270" s="115"/>
    </row>
    <row r="271" spans="1:38" ht="15.75" customHeight="1" thickBot="1">
      <c r="A271" s="58">
        <v>265</v>
      </c>
      <c r="B271" s="177">
        <v>934</v>
      </c>
      <c r="C271" s="178" t="s">
        <v>1572</v>
      </c>
      <c r="D271" s="178" t="s">
        <v>1328</v>
      </c>
      <c r="E271" s="179" t="s">
        <v>865</v>
      </c>
      <c r="F271" s="186">
        <v>27</v>
      </c>
      <c r="G271" s="169">
        <v>12</v>
      </c>
      <c r="H271" s="169">
        <v>32</v>
      </c>
      <c r="I271" s="207"/>
      <c r="J271" s="200"/>
      <c r="K271" s="193"/>
      <c r="L271" s="197"/>
      <c r="M271" s="207"/>
      <c r="N271" s="196">
        <v>19</v>
      </c>
      <c r="O271" s="197"/>
      <c r="P271" s="206"/>
      <c r="Q271" s="206"/>
      <c r="R271" s="206"/>
      <c r="S271" s="26"/>
      <c r="T271" s="189">
        <v>29</v>
      </c>
      <c r="U271" s="207"/>
      <c r="V271" s="189">
        <v>35</v>
      </c>
      <c r="W271" s="26"/>
      <c r="X271" s="207"/>
      <c r="Y271" s="207"/>
      <c r="Z271" s="207"/>
      <c r="AA271" s="207"/>
      <c r="AB271" s="26">
        <f t="shared" si="40"/>
        <v>7</v>
      </c>
      <c r="AC271" s="27">
        <f t="shared" si="41"/>
        <v>570</v>
      </c>
      <c r="AD271" s="53" t="str">
        <f t="shared" si="42"/>
        <v>-</v>
      </c>
      <c r="AE271" s="28" t="str">
        <f t="shared" si="43"/>
        <v>-</v>
      </c>
      <c r="AF271" s="29" t="str">
        <f t="shared" si="45"/>
        <v>FAIL</v>
      </c>
      <c r="AG271" s="29">
        <f t="shared" si="46"/>
        <v>500</v>
      </c>
      <c r="AH271" s="29" t="str">
        <f t="shared" si="44"/>
        <v>FAIL: 4, ABSENT: 1</v>
      </c>
      <c r="AI271" s="100" t="str">
        <f t="shared" si="47"/>
        <v xml:space="preserve">Tarjuma, English, Urdu, Islamiat elective, Home economics, </v>
      </c>
      <c r="AJ271" s="115"/>
      <c r="AK271" s="115"/>
      <c r="AL271" s="115"/>
    </row>
    <row r="272" spans="1:38" ht="15.75" customHeight="1" thickBot="1">
      <c r="A272" s="58">
        <v>266</v>
      </c>
      <c r="B272" s="174">
        <v>937</v>
      </c>
      <c r="C272" s="175" t="s">
        <v>1573</v>
      </c>
      <c r="D272" s="175" t="s">
        <v>1328</v>
      </c>
      <c r="E272" s="176">
        <v>40</v>
      </c>
      <c r="F272" s="186">
        <v>34</v>
      </c>
      <c r="G272" s="168">
        <v>67</v>
      </c>
      <c r="H272" s="168">
        <v>65</v>
      </c>
      <c r="I272" s="207"/>
      <c r="J272" s="197"/>
      <c r="K272" s="185"/>
      <c r="L272" s="200"/>
      <c r="M272" s="207"/>
      <c r="N272" s="200"/>
      <c r="O272" s="200"/>
      <c r="P272" s="206"/>
      <c r="Q272" s="206"/>
      <c r="R272" s="158">
        <v>64</v>
      </c>
      <c r="S272" s="26"/>
      <c r="T272" s="207"/>
      <c r="U272" s="189">
        <v>60</v>
      </c>
      <c r="V272" s="207"/>
      <c r="W272" s="26"/>
      <c r="X272" s="189">
        <v>37</v>
      </c>
      <c r="Y272" s="207"/>
      <c r="Z272" s="207"/>
      <c r="AA272" s="207"/>
      <c r="AB272" s="26">
        <f t="shared" si="40"/>
        <v>7</v>
      </c>
      <c r="AC272" s="27">
        <f t="shared" si="41"/>
        <v>570</v>
      </c>
      <c r="AD272" s="53">
        <f t="shared" si="42"/>
        <v>367</v>
      </c>
      <c r="AE272" s="28">
        <f t="shared" si="43"/>
        <v>64.385964912280699</v>
      </c>
      <c r="AF272" s="29" t="str">
        <f t="shared" si="45"/>
        <v>PASS</v>
      </c>
      <c r="AG272" s="29">
        <f t="shared" si="46"/>
        <v>0</v>
      </c>
      <c r="AH272" s="29" t="str">
        <f t="shared" si="44"/>
        <v>PASS</v>
      </c>
      <c r="AI272" s="100" t="str">
        <f t="shared" si="47"/>
        <v/>
      </c>
      <c r="AJ272" s="115"/>
      <c r="AK272" s="115"/>
      <c r="AL272" s="115"/>
    </row>
    <row r="273" spans="1:38" ht="15.75" customHeight="1" thickBot="1">
      <c r="A273" s="58">
        <v>267</v>
      </c>
      <c r="B273" s="177">
        <v>938</v>
      </c>
      <c r="C273" s="178" t="s">
        <v>1574</v>
      </c>
      <c r="D273" s="178" t="s">
        <v>1328</v>
      </c>
      <c r="E273" s="179" t="s">
        <v>865</v>
      </c>
      <c r="F273" s="186" t="s">
        <v>865</v>
      </c>
      <c r="G273" s="169" t="s">
        <v>865</v>
      </c>
      <c r="H273" s="169">
        <v>22</v>
      </c>
      <c r="I273" s="207"/>
      <c r="J273" s="200"/>
      <c r="K273" s="193"/>
      <c r="L273" s="196" t="s">
        <v>865</v>
      </c>
      <c r="M273" s="207"/>
      <c r="N273" s="197"/>
      <c r="O273" s="197"/>
      <c r="P273" s="206"/>
      <c r="Q273" s="206"/>
      <c r="R273" s="158" t="s">
        <v>865</v>
      </c>
      <c r="S273" s="26"/>
      <c r="T273" s="207"/>
      <c r="U273" s="207"/>
      <c r="V273" s="207"/>
      <c r="W273" s="26"/>
      <c r="X273" s="189">
        <v>7</v>
      </c>
      <c r="Y273" s="207"/>
      <c r="Z273" s="207"/>
      <c r="AA273" s="207"/>
      <c r="AB273" s="26">
        <f t="shared" si="40"/>
        <v>7</v>
      </c>
      <c r="AC273" s="27">
        <f t="shared" si="41"/>
        <v>585</v>
      </c>
      <c r="AD273" s="53" t="str">
        <f t="shared" si="42"/>
        <v>-</v>
      </c>
      <c r="AE273" s="28" t="str">
        <f t="shared" si="43"/>
        <v>-</v>
      </c>
      <c r="AF273" s="29" t="str">
        <f t="shared" si="45"/>
        <v>FAIL</v>
      </c>
      <c r="AG273" s="29">
        <f t="shared" si="46"/>
        <v>700</v>
      </c>
      <c r="AH273" s="29" t="str">
        <f t="shared" si="44"/>
        <v>FAIL: 2, ABSENT: 5</v>
      </c>
      <c r="AI273" s="100" t="str">
        <f t="shared" si="47"/>
        <v xml:space="preserve">Tarjuma, Pak studies, English, Urdu, Education, Sociology, Psychology, </v>
      </c>
      <c r="AJ273" s="115"/>
      <c r="AK273" s="115"/>
      <c r="AL273" s="115"/>
    </row>
    <row r="274" spans="1:38" ht="15.75" customHeight="1" thickBot="1">
      <c r="A274" s="58">
        <v>268</v>
      </c>
      <c r="B274" s="174">
        <v>939</v>
      </c>
      <c r="C274" s="175" t="s">
        <v>1575</v>
      </c>
      <c r="D274" s="175" t="s">
        <v>1328</v>
      </c>
      <c r="E274" s="176">
        <v>25</v>
      </c>
      <c r="F274" s="186">
        <v>23</v>
      </c>
      <c r="G274" s="168">
        <v>23</v>
      </c>
      <c r="H274" s="168" t="s">
        <v>865</v>
      </c>
      <c r="I274" s="207"/>
      <c r="J274" s="197"/>
      <c r="K274" s="185"/>
      <c r="L274" s="195" t="s">
        <v>865</v>
      </c>
      <c r="M274" s="207"/>
      <c r="N274" s="200"/>
      <c r="O274" s="200"/>
      <c r="P274" s="206"/>
      <c r="Q274" s="206"/>
      <c r="R274" s="158" t="s">
        <v>865</v>
      </c>
      <c r="S274" s="26"/>
      <c r="T274" s="207"/>
      <c r="U274" s="207"/>
      <c r="V274" s="207"/>
      <c r="W274" s="26"/>
      <c r="X274" s="189">
        <v>11</v>
      </c>
      <c r="Y274" s="207"/>
      <c r="Z274" s="207"/>
      <c r="AA274" s="207"/>
      <c r="AB274" s="26">
        <f t="shared" si="40"/>
        <v>7</v>
      </c>
      <c r="AC274" s="27">
        <f t="shared" si="41"/>
        <v>585</v>
      </c>
      <c r="AD274" s="53" t="str">
        <f t="shared" si="42"/>
        <v>-</v>
      </c>
      <c r="AE274" s="28" t="str">
        <f t="shared" si="43"/>
        <v>-</v>
      </c>
      <c r="AF274" s="29" t="str">
        <f t="shared" si="45"/>
        <v>FAIL</v>
      </c>
      <c r="AG274" s="29">
        <f t="shared" si="46"/>
        <v>500</v>
      </c>
      <c r="AH274" s="29" t="str">
        <f t="shared" si="44"/>
        <v>FAIL: 2, ABSENT: 3</v>
      </c>
      <c r="AI274" s="100" t="str">
        <f t="shared" si="47"/>
        <v xml:space="preserve">English, Urdu, Education, Sociology, Psychology, </v>
      </c>
      <c r="AJ274" s="115"/>
      <c r="AK274" s="115"/>
      <c r="AL274" s="115"/>
    </row>
    <row r="275" spans="1:38" ht="15.75" customHeight="1" thickBot="1">
      <c r="A275" s="58">
        <v>269</v>
      </c>
      <c r="B275" s="177">
        <v>940</v>
      </c>
      <c r="C275" s="178" t="s">
        <v>1576</v>
      </c>
      <c r="D275" s="178" t="s">
        <v>1328</v>
      </c>
      <c r="E275" s="179">
        <v>40</v>
      </c>
      <c r="F275" s="186">
        <v>27</v>
      </c>
      <c r="G275" s="169">
        <v>58</v>
      </c>
      <c r="H275" s="169">
        <v>31</v>
      </c>
      <c r="I275" s="207"/>
      <c r="J275" s="200"/>
      <c r="K275" s="193"/>
      <c r="L275" s="197"/>
      <c r="M275" s="207"/>
      <c r="N275" s="196">
        <v>62</v>
      </c>
      <c r="O275" s="197"/>
      <c r="P275" s="206"/>
      <c r="Q275" s="206"/>
      <c r="R275" s="206"/>
      <c r="S275" s="26"/>
      <c r="T275" s="189" t="s">
        <v>865</v>
      </c>
      <c r="U275" s="207"/>
      <c r="V275" s="189">
        <v>33</v>
      </c>
      <c r="W275" s="26"/>
      <c r="X275" s="207"/>
      <c r="Y275" s="207"/>
      <c r="Z275" s="207"/>
      <c r="AA275" s="207"/>
      <c r="AB275" s="26">
        <f t="shared" si="40"/>
        <v>7</v>
      </c>
      <c r="AC275" s="27">
        <f t="shared" si="41"/>
        <v>570</v>
      </c>
      <c r="AD275" s="53" t="str">
        <f t="shared" si="42"/>
        <v>-</v>
      </c>
      <c r="AE275" s="28" t="str">
        <f t="shared" si="43"/>
        <v>-</v>
      </c>
      <c r="AF275" s="29" t="str">
        <f t="shared" si="45"/>
        <v>FAIL</v>
      </c>
      <c r="AG275" s="29">
        <f t="shared" si="46"/>
        <v>200</v>
      </c>
      <c r="AH275" s="29" t="str">
        <f t="shared" si="44"/>
        <v>FAIL: 1, ABSENT: 1</v>
      </c>
      <c r="AI275" s="100" t="str">
        <f t="shared" si="47"/>
        <v xml:space="preserve">Urdu, Home economics, </v>
      </c>
      <c r="AJ275" s="115"/>
      <c r="AK275" s="115"/>
      <c r="AL275" s="115"/>
    </row>
    <row r="276" spans="1:38" ht="15.75" customHeight="1" thickBot="1">
      <c r="A276" s="58">
        <v>270</v>
      </c>
      <c r="B276" s="174">
        <v>941</v>
      </c>
      <c r="C276" s="175" t="s">
        <v>1577</v>
      </c>
      <c r="D276" s="175" t="s">
        <v>1328</v>
      </c>
      <c r="E276" s="176">
        <v>49</v>
      </c>
      <c r="F276" s="186">
        <v>41</v>
      </c>
      <c r="G276" s="168">
        <v>28</v>
      </c>
      <c r="H276" s="168">
        <v>89</v>
      </c>
      <c r="I276" s="207"/>
      <c r="J276" s="196">
        <v>88</v>
      </c>
      <c r="K276" s="185"/>
      <c r="L276" s="195">
        <v>72</v>
      </c>
      <c r="M276" s="207"/>
      <c r="N276" s="200"/>
      <c r="O276" s="200"/>
      <c r="P276" s="206"/>
      <c r="Q276" s="158">
        <v>53</v>
      </c>
      <c r="R276" s="206"/>
      <c r="S276" s="26"/>
      <c r="T276" s="207"/>
      <c r="U276" s="207"/>
      <c r="V276" s="207"/>
      <c r="W276" s="26"/>
      <c r="X276" s="207"/>
      <c r="Y276" s="207"/>
      <c r="Z276" s="207"/>
      <c r="AA276" s="207"/>
      <c r="AB276" s="26">
        <f t="shared" si="40"/>
        <v>7</v>
      </c>
      <c r="AC276" s="27">
        <f t="shared" si="41"/>
        <v>600</v>
      </c>
      <c r="AD276" s="53">
        <f t="shared" si="42"/>
        <v>420</v>
      </c>
      <c r="AE276" s="28">
        <f t="shared" si="43"/>
        <v>70</v>
      </c>
      <c r="AF276" s="29" t="str">
        <f t="shared" si="45"/>
        <v>PASS</v>
      </c>
      <c r="AG276" s="29">
        <f t="shared" si="46"/>
        <v>100</v>
      </c>
      <c r="AH276" s="29" t="str">
        <f t="shared" si="44"/>
        <v>FAIL: 1, ABSENT: 0</v>
      </c>
      <c r="AI276" s="100" t="str">
        <f t="shared" si="47"/>
        <v xml:space="preserve">English, </v>
      </c>
      <c r="AJ276" s="115"/>
      <c r="AK276" s="115"/>
      <c r="AL276" s="115"/>
    </row>
    <row r="277" spans="1:38" ht="15.75" customHeight="1" thickBot="1">
      <c r="A277" s="58">
        <v>271</v>
      </c>
      <c r="B277" s="177">
        <v>942</v>
      </c>
      <c r="C277" s="178" t="s">
        <v>1578</v>
      </c>
      <c r="D277" s="178" t="s">
        <v>1328</v>
      </c>
      <c r="E277" s="179">
        <v>45</v>
      </c>
      <c r="F277" s="186">
        <v>42</v>
      </c>
      <c r="G277" s="169">
        <v>42</v>
      </c>
      <c r="H277" s="169">
        <v>70</v>
      </c>
      <c r="I277" s="207"/>
      <c r="J277" s="195">
        <v>56</v>
      </c>
      <c r="K277" s="193"/>
      <c r="L277" s="196">
        <v>58</v>
      </c>
      <c r="M277" s="207"/>
      <c r="N277" s="197"/>
      <c r="O277" s="197"/>
      <c r="P277" s="206"/>
      <c r="Q277" s="206"/>
      <c r="R277" s="206"/>
      <c r="S277" s="26"/>
      <c r="T277" s="207"/>
      <c r="U277" s="207"/>
      <c r="V277" s="207"/>
      <c r="W277" s="26"/>
      <c r="X277" s="207"/>
      <c r="Y277" s="207"/>
      <c r="Z277" s="189">
        <v>70</v>
      </c>
      <c r="AA277" s="207"/>
      <c r="AB277" s="26">
        <f t="shared" si="40"/>
        <v>7</v>
      </c>
      <c r="AC277" s="27">
        <f t="shared" si="41"/>
        <v>600</v>
      </c>
      <c r="AD277" s="53">
        <f t="shared" si="42"/>
        <v>383</v>
      </c>
      <c r="AE277" s="28">
        <f t="shared" si="43"/>
        <v>63.833333333333329</v>
      </c>
      <c r="AF277" s="29" t="str">
        <f t="shared" si="45"/>
        <v>PASS</v>
      </c>
      <c r="AG277" s="29">
        <f t="shared" si="46"/>
        <v>0</v>
      </c>
      <c r="AH277" s="29" t="str">
        <f t="shared" si="44"/>
        <v>PASS</v>
      </c>
      <c r="AI277" s="100" t="str">
        <f t="shared" si="47"/>
        <v/>
      </c>
      <c r="AJ277" s="115"/>
      <c r="AK277" s="115"/>
      <c r="AL277" s="115"/>
    </row>
    <row r="278" spans="1:38" ht="15.75" customHeight="1" thickBot="1">
      <c r="A278" s="58">
        <v>272</v>
      </c>
      <c r="B278" s="174">
        <v>943</v>
      </c>
      <c r="C278" s="175" t="s">
        <v>1579</v>
      </c>
      <c r="D278" s="175" t="s">
        <v>1328</v>
      </c>
      <c r="E278" s="176">
        <v>24</v>
      </c>
      <c r="F278" s="186">
        <v>32</v>
      </c>
      <c r="G278" s="168">
        <v>21</v>
      </c>
      <c r="H278" s="168">
        <v>76</v>
      </c>
      <c r="I278" s="207"/>
      <c r="J278" s="197"/>
      <c r="K278" s="185"/>
      <c r="L278" s="195">
        <v>55</v>
      </c>
      <c r="M278" s="207"/>
      <c r="N278" s="200"/>
      <c r="O278" s="200"/>
      <c r="P278" s="206"/>
      <c r="Q278" s="206"/>
      <c r="R278" s="158" t="s">
        <v>865</v>
      </c>
      <c r="S278" s="26"/>
      <c r="T278" s="207"/>
      <c r="U278" s="207"/>
      <c r="V278" s="207"/>
      <c r="W278" s="26"/>
      <c r="X278" s="189">
        <v>28</v>
      </c>
      <c r="Y278" s="207"/>
      <c r="Z278" s="207"/>
      <c r="AA278" s="207"/>
      <c r="AB278" s="26">
        <f t="shared" si="40"/>
        <v>7</v>
      </c>
      <c r="AC278" s="27">
        <f t="shared" si="41"/>
        <v>585</v>
      </c>
      <c r="AD278" s="53" t="str">
        <f t="shared" si="42"/>
        <v>-</v>
      </c>
      <c r="AE278" s="28" t="str">
        <f t="shared" si="43"/>
        <v>-</v>
      </c>
      <c r="AF278" s="29" t="str">
        <f t="shared" si="45"/>
        <v>FAIL</v>
      </c>
      <c r="AG278" s="29">
        <f t="shared" si="46"/>
        <v>200</v>
      </c>
      <c r="AH278" s="29" t="str">
        <f t="shared" si="44"/>
        <v>FAIL: 1, ABSENT: 1</v>
      </c>
      <c r="AI278" s="100" t="str">
        <f t="shared" si="47"/>
        <v xml:space="preserve">English, Sociology, </v>
      </c>
      <c r="AJ278" s="115"/>
      <c r="AK278" s="115"/>
      <c r="AL278" s="115"/>
    </row>
    <row r="279" spans="1:38" ht="15.75" customHeight="1" thickBot="1">
      <c r="A279" s="58">
        <v>273</v>
      </c>
      <c r="B279" s="177">
        <v>944</v>
      </c>
      <c r="C279" s="178" t="s">
        <v>1580</v>
      </c>
      <c r="D279" s="178" t="s">
        <v>1328</v>
      </c>
      <c r="E279" s="179">
        <v>48</v>
      </c>
      <c r="F279" s="186">
        <v>44</v>
      </c>
      <c r="G279" s="169">
        <v>87</v>
      </c>
      <c r="H279" s="169">
        <v>75</v>
      </c>
      <c r="I279" s="207"/>
      <c r="J279" s="200"/>
      <c r="K279" s="193"/>
      <c r="L279" s="196">
        <v>90</v>
      </c>
      <c r="M279" s="207"/>
      <c r="N279" s="197"/>
      <c r="O279" s="197"/>
      <c r="P279" s="206"/>
      <c r="Q279" s="206"/>
      <c r="R279" s="158" t="s">
        <v>865</v>
      </c>
      <c r="S279" s="26"/>
      <c r="T279" s="207"/>
      <c r="U279" s="207"/>
      <c r="V279" s="207"/>
      <c r="W279" s="26"/>
      <c r="X279" s="189">
        <v>61</v>
      </c>
      <c r="Y279" s="207"/>
      <c r="Z279" s="207"/>
      <c r="AA279" s="207"/>
      <c r="AB279" s="26">
        <f t="shared" si="40"/>
        <v>7</v>
      </c>
      <c r="AC279" s="27">
        <f t="shared" si="41"/>
        <v>585</v>
      </c>
      <c r="AD279" s="53">
        <f t="shared" si="42"/>
        <v>405</v>
      </c>
      <c r="AE279" s="28">
        <f t="shared" si="43"/>
        <v>69.230769230769226</v>
      </c>
      <c r="AF279" s="29" t="str">
        <f t="shared" si="45"/>
        <v>PASS</v>
      </c>
      <c r="AG279" s="29">
        <f t="shared" si="46"/>
        <v>100</v>
      </c>
      <c r="AH279" s="29" t="str">
        <f t="shared" si="44"/>
        <v>FAIL: 0, ABSENT: 1</v>
      </c>
      <c r="AI279" s="100" t="str">
        <f t="shared" si="47"/>
        <v xml:space="preserve">Sociology, </v>
      </c>
      <c r="AJ279" s="115"/>
      <c r="AK279" s="115"/>
      <c r="AL279" s="115"/>
    </row>
    <row r="280" spans="1:38" ht="15.75" customHeight="1" thickBot="1">
      <c r="A280" s="58">
        <v>274</v>
      </c>
      <c r="B280" s="174">
        <v>945</v>
      </c>
      <c r="C280" s="175" t="s">
        <v>1581</v>
      </c>
      <c r="D280" s="175" t="s">
        <v>1328</v>
      </c>
      <c r="E280" s="176" t="s">
        <v>865</v>
      </c>
      <c r="F280" s="157" t="s">
        <v>865</v>
      </c>
      <c r="G280" s="168" t="s">
        <v>865</v>
      </c>
      <c r="H280" s="168" t="s">
        <v>865</v>
      </c>
      <c r="I280" s="207"/>
      <c r="J280" s="197"/>
      <c r="K280" s="185"/>
      <c r="L280" s="195" t="s">
        <v>865</v>
      </c>
      <c r="M280" s="207"/>
      <c r="N280" s="200"/>
      <c r="O280" s="200"/>
      <c r="P280" s="206"/>
      <c r="Q280" s="206"/>
      <c r="R280" s="206" t="s">
        <v>865</v>
      </c>
      <c r="S280" s="26"/>
      <c r="T280" s="207"/>
      <c r="U280" s="207"/>
      <c r="V280" s="207"/>
      <c r="W280" s="26"/>
      <c r="X280" s="207" t="s">
        <v>865</v>
      </c>
      <c r="Y280" s="207"/>
      <c r="Z280" s="207"/>
      <c r="AA280" s="207"/>
      <c r="AB280" s="26">
        <f t="shared" si="40"/>
        <v>7</v>
      </c>
      <c r="AC280" s="27">
        <f t="shared" si="41"/>
        <v>585</v>
      </c>
      <c r="AD280" s="53" t="str">
        <f t="shared" si="42"/>
        <v>-</v>
      </c>
      <c r="AE280" s="28" t="str">
        <f t="shared" si="43"/>
        <v>-</v>
      </c>
      <c r="AF280" s="29" t="str">
        <f t="shared" si="45"/>
        <v>ABSENT</v>
      </c>
      <c r="AG280" s="29">
        <f t="shared" si="46"/>
        <v>700</v>
      </c>
      <c r="AH280" s="29" t="str">
        <f t="shared" si="44"/>
        <v>FAIL: 0, ABSENT: 7</v>
      </c>
      <c r="AI280" s="100" t="str">
        <f t="shared" si="47"/>
        <v xml:space="preserve">Tarjuma, Pak studies, English, Urdu, Education, Sociology, Psychology, </v>
      </c>
      <c r="AJ280" s="115"/>
      <c r="AK280" s="115"/>
      <c r="AL280" s="115"/>
    </row>
    <row r="281" spans="1:38" ht="15.75" customHeight="1" thickBot="1">
      <c r="A281" s="58">
        <v>275</v>
      </c>
      <c r="B281" s="177">
        <v>946</v>
      </c>
      <c r="C281" s="178" t="s">
        <v>1582</v>
      </c>
      <c r="D281" s="178" t="s">
        <v>1328</v>
      </c>
      <c r="E281" s="179">
        <v>32</v>
      </c>
      <c r="F281" s="157">
        <v>35</v>
      </c>
      <c r="G281" s="169">
        <v>76</v>
      </c>
      <c r="H281" s="169" t="s">
        <v>865</v>
      </c>
      <c r="I281" s="207"/>
      <c r="J281" s="200"/>
      <c r="K281" s="193"/>
      <c r="L281" s="196">
        <v>55</v>
      </c>
      <c r="M281" s="207"/>
      <c r="N281" s="197"/>
      <c r="O281" s="197"/>
      <c r="P281" s="206"/>
      <c r="Q281" s="206"/>
      <c r="R281" s="158">
        <v>77</v>
      </c>
      <c r="S281" s="26"/>
      <c r="T281" s="207"/>
      <c r="U281" s="207"/>
      <c r="V281" s="207"/>
      <c r="W281" s="26"/>
      <c r="X281" s="189">
        <v>63</v>
      </c>
      <c r="Y281" s="207"/>
      <c r="Z281" s="207"/>
      <c r="AA281" s="207"/>
      <c r="AB281" s="26">
        <f t="shared" si="40"/>
        <v>7</v>
      </c>
      <c r="AC281" s="27">
        <f t="shared" si="41"/>
        <v>585</v>
      </c>
      <c r="AD281" s="53">
        <f t="shared" si="42"/>
        <v>338</v>
      </c>
      <c r="AE281" s="28">
        <f t="shared" si="43"/>
        <v>57.777777777777771</v>
      </c>
      <c r="AF281" s="29" t="str">
        <f t="shared" si="45"/>
        <v>PASS</v>
      </c>
      <c r="AG281" s="29">
        <f t="shared" si="46"/>
        <v>100</v>
      </c>
      <c r="AH281" s="29" t="str">
        <f t="shared" si="44"/>
        <v>FAIL: 0, ABSENT: 1</v>
      </c>
      <c r="AI281" s="100" t="str">
        <f t="shared" si="47"/>
        <v xml:space="preserve">Urdu, </v>
      </c>
      <c r="AJ281" s="115"/>
      <c r="AK281" s="115"/>
      <c r="AL281" s="115"/>
    </row>
    <row r="282" spans="1:38" ht="15.75" customHeight="1" thickBot="1">
      <c r="A282" s="58">
        <v>276</v>
      </c>
      <c r="B282" s="174">
        <v>947</v>
      </c>
      <c r="C282" s="175" t="s">
        <v>1583</v>
      </c>
      <c r="D282" s="175" t="s">
        <v>1328</v>
      </c>
      <c r="E282" s="176">
        <v>32</v>
      </c>
      <c r="F282" s="157">
        <v>34</v>
      </c>
      <c r="G282" s="168">
        <v>75</v>
      </c>
      <c r="H282" s="168" t="s">
        <v>865</v>
      </c>
      <c r="I282" s="207"/>
      <c r="J282" s="197"/>
      <c r="K282" s="185"/>
      <c r="L282" s="195">
        <v>45</v>
      </c>
      <c r="M282" s="207"/>
      <c r="N282" s="200"/>
      <c r="O282" s="200"/>
      <c r="P282" s="206"/>
      <c r="Q282" s="206"/>
      <c r="R282" s="158">
        <v>76</v>
      </c>
      <c r="S282" s="26"/>
      <c r="T282" s="207"/>
      <c r="U282" s="207"/>
      <c r="V282" s="207"/>
      <c r="W282" s="26"/>
      <c r="X282" s="189">
        <v>67</v>
      </c>
      <c r="Y282" s="207"/>
      <c r="Z282" s="207"/>
      <c r="AA282" s="207"/>
      <c r="AB282" s="26">
        <f t="shared" si="40"/>
        <v>7</v>
      </c>
      <c r="AC282" s="27">
        <f t="shared" si="41"/>
        <v>585</v>
      </c>
      <c r="AD282" s="53">
        <f t="shared" si="42"/>
        <v>329</v>
      </c>
      <c r="AE282" s="28">
        <f t="shared" si="43"/>
        <v>56.239316239316238</v>
      </c>
      <c r="AF282" s="29" t="str">
        <f t="shared" si="45"/>
        <v>PASS</v>
      </c>
      <c r="AG282" s="29">
        <f t="shared" si="46"/>
        <v>100</v>
      </c>
      <c r="AH282" s="29" t="str">
        <f t="shared" si="44"/>
        <v>FAIL: 0, ABSENT: 1</v>
      </c>
      <c r="AI282" s="100" t="str">
        <f t="shared" si="47"/>
        <v xml:space="preserve">Urdu, </v>
      </c>
      <c r="AJ282" s="115"/>
      <c r="AK282" s="115"/>
      <c r="AL282" s="115"/>
    </row>
    <row r="283" spans="1:38" ht="15.75" customHeight="1" thickBot="1">
      <c r="A283" s="58">
        <v>277</v>
      </c>
      <c r="B283" s="177">
        <v>948</v>
      </c>
      <c r="C283" s="178" t="s">
        <v>1584</v>
      </c>
      <c r="D283" s="178" t="s">
        <v>1328</v>
      </c>
      <c r="E283" s="179">
        <v>40</v>
      </c>
      <c r="F283" s="157">
        <v>46</v>
      </c>
      <c r="G283" s="169">
        <v>47</v>
      </c>
      <c r="H283" s="169">
        <v>70</v>
      </c>
      <c r="I283" s="207"/>
      <c r="J283" s="200"/>
      <c r="K283" s="193"/>
      <c r="L283" s="197"/>
      <c r="M283" s="207"/>
      <c r="N283" s="197"/>
      <c r="O283" s="197"/>
      <c r="P283" s="206"/>
      <c r="Q283" s="206"/>
      <c r="R283" s="158">
        <v>93</v>
      </c>
      <c r="S283" s="26"/>
      <c r="T283" s="207"/>
      <c r="U283" s="189">
        <v>44</v>
      </c>
      <c r="V283" s="207"/>
      <c r="W283" s="26"/>
      <c r="X283" s="189">
        <v>67</v>
      </c>
      <c r="Y283" s="207"/>
      <c r="Z283" s="207"/>
      <c r="AA283" s="207"/>
      <c r="AB283" s="26">
        <f t="shared" si="40"/>
        <v>7</v>
      </c>
      <c r="AC283" s="27">
        <f t="shared" si="41"/>
        <v>570</v>
      </c>
      <c r="AD283" s="53">
        <f t="shared" si="42"/>
        <v>407</v>
      </c>
      <c r="AE283" s="28">
        <f t="shared" si="43"/>
        <v>71.403508771929822</v>
      </c>
      <c r="AF283" s="29" t="str">
        <f t="shared" si="45"/>
        <v>PASS</v>
      </c>
      <c r="AG283" s="29">
        <f t="shared" si="46"/>
        <v>0</v>
      </c>
      <c r="AH283" s="29" t="str">
        <f t="shared" si="44"/>
        <v>PASS</v>
      </c>
      <c r="AI283" s="100" t="str">
        <f t="shared" si="47"/>
        <v/>
      </c>
      <c r="AJ283" s="115"/>
      <c r="AK283" s="115"/>
      <c r="AL283" s="115"/>
    </row>
    <row r="284" spans="1:38" ht="15.75" customHeight="1" thickBot="1">
      <c r="A284" s="58">
        <v>278</v>
      </c>
      <c r="B284" s="174">
        <v>949</v>
      </c>
      <c r="C284" s="175" t="s">
        <v>1585</v>
      </c>
      <c r="D284" s="175" t="s">
        <v>1328</v>
      </c>
      <c r="E284" s="176">
        <v>35</v>
      </c>
      <c r="F284" s="157">
        <v>32</v>
      </c>
      <c r="G284" s="168">
        <v>14</v>
      </c>
      <c r="H284" s="168">
        <v>52</v>
      </c>
      <c r="I284" s="207"/>
      <c r="J284" s="197"/>
      <c r="K284" s="185"/>
      <c r="L284" s="200"/>
      <c r="M284" s="207"/>
      <c r="N284" s="200"/>
      <c r="O284" s="200"/>
      <c r="P284" s="206"/>
      <c r="Q284" s="206"/>
      <c r="R284" s="158">
        <v>43</v>
      </c>
      <c r="S284" s="26"/>
      <c r="T284" s="207"/>
      <c r="U284" s="189">
        <v>53</v>
      </c>
      <c r="V284" s="207"/>
      <c r="W284" s="26"/>
      <c r="X284" s="189">
        <v>28</v>
      </c>
      <c r="Y284" s="207"/>
      <c r="Z284" s="207"/>
      <c r="AA284" s="207"/>
      <c r="AB284" s="26">
        <f t="shared" si="40"/>
        <v>7</v>
      </c>
      <c r="AC284" s="27">
        <f t="shared" si="41"/>
        <v>570</v>
      </c>
      <c r="AD284" s="53" t="str">
        <f t="shared" si="42"/>
        <v>-</v>
      </c>
      <c r="AE284" s="28" t="str">
        <f t="shared" si="43"/>
        <v>-</v>
      </c>
      <c r="AF284" s="29" t="str">
        <f t="shared" si="45"/>
        <v>FAIL</v>
      </c>
      <c r="AG284" s="29">
        <f t="shared" si="46"/>
        <v>100</v>
      </c>
      <c r="AH284" s="29" t="str">
        <f t="shared" si="44"/>
        <v>FAIL: 1, ABSENT: 0</v>
      </c>
      <c r="AI284" s="100" t="str">
        <f t="shared" si="47"/>
        <v xml:space="preserve">English, </v>
      </c>
      <c r="AJ284" s="115"/>
      <c r="AK284" s="115"/>
      <c r="AL284" s="115"/>
    </row>
    <row r="285" spans="1:38" ht="15.75" customHeight="1" thickBot="1">
      <c r="A285" s="58">
        <v>279</v>
      </c>
      <c r="B285" s="177">
        <v>950</v>
      </c>
      <c r="C285" s="178" t="s">
        <v>1586</v>
      </c>
      <c r="D285" s="178" t="s">
        <v>1328</v>
      </c>
      <c r="E285" s="179">
        <v>37</v>
      </c>
      <c r="F285" s="157">
        <v>33</v>
      </c>
      <c r="G285" s="169">
        <v>41</v>
      </c>
      <c r="H285" s="169">
        <v>58</v>
      </c>
      <c r="I285" s="207"/>
      <c r="J285" s="200"/>
      <c r="K285" s="193"/>
      <c r="L285" s="196">
        <v>35</v>
      </c>
      <c r="M285" s="207"/>
      <c r="N285" s="197"/>
      <c r="O285" s="197"/>
      <c r="P285" s="206"/>
      <c r="Q285" s="206"/>
      <c r="R285" s="158">
        <v>61</v>
      </c>
      <c r="S285" s="26"/>
      <c r="T285" s="207"/>
      <c r="U285" s="207"/>
      <c r="V285" s="207"/>
      <c r="W285" s="26"/>
      <c r="X285" s="189">
        <v>36</v>
      </c>
      <c r="Y285" s="207"/>
      <c r="Z285" s="207"/>
      <c r="AA285" s="207"/>
      <c r="AB285" s="26">
        <f t="shared" si="40"/>
        <v>7</v>
      </c>
      <c r="AC285" s="27">
        <f t="shared" si="41"/>
        <v>585</v>
      </c>
      <c r="AD285" s="53">
        <f t="shared" si="42"/>
        <v>301</v>
      </c>
      <c r="AE285" s="28">
        <f t="shared" si="43"/>
        <v>51.452991452991448</v>
      </c>
      <c r="AF285" s="29" t="str">
        <f t="shared" si="45"/>
        <v>PASS</v>
      </c>
      <c r="AG285" s="29">
        <f t="shared" si="46"/>
        <v>0</v>
      </c>
      <c r="AH285" s="29" t="str">
        <f t="shared" si="44"/>
        <v>PASS</v>
      </c>
      <c r="AI285" s="100" t="str">
        <f t="shared" si="47"/>
        <v/>
      </c>
      <c r="AJ285" s="115"/>
      <c r="AK285" s="115"/>
      <c r="AL285" s="115"/>
    </row>
    <row r="286" spans="1:38" ht="15.75" customHeight="1" thickBot="1">
      <c r="A286" s="58">
        <v>280</v>
      </c>
      <c r="B286" s="174">
        <v>951</v>
      </c>
      <c r="C286" s="175" t="s">
        <v>1587</v>
      </c>
      <c r="D286" s="175" t="s">
        <v>1328</v>
      </c>
      <c r="E286" s="176" t="s">
        <v>865</v>
      </c>
      <c r="F286" s="157" t="s">
        <v>865</v>
      </c>
      <c r="G286" s="168" t="s">
        <v>865</v>
      </c>
      <c r="H286" s="168" t="s">
        <v>865</v>
      </c>
      <c r="I286" s="207"/>
      <c r="J286" s="197"/>
      <c r="K286" s="185"/>
      <c r="L286" s="200"/>
      <c r="M286" s="207"/>
      <c r="N286" s="195" t="s">
        <v>865</v>
      </c>
      <c r="O286" s="195" t="s">
        <v>865</v>
      </c>
      <c r="P286" s="206"/>
      <c r="Q286" s="206"/>
      <c r="R286" s="206"/>
      <c r="S286" s="26"/>
      <c r="T286" s="207" t="s">
        <v>865</v>
      </c>
      <c r="U286" s="207"/>
      <c r="V286" s="207"/>
      <c r="W286" s="26"/>
      <c r="X286" s="207"/>
      <c r="Y286" s="207"/>
      <c r="Z286" s="207"/>
      <c r="AA286" s="207"/>
      <c r="AB286" s="26">
        <f t="shared" si="40"/>
        <v>7</v>
      </c>
      <c r="AC286" s="27">
        <f t="shared" si="41"/>
        <v>585</v>
      </c>
      <c r="AD286" s="53" t="str">
        <f t="shared" si="42"/>
        <v>-</v>
      </c>
      <c r="AE286" s="28" t="str">
        <f t="shared" si="43"/>
        <v>-</v>
      </c>
      <c r="AF286" s="29" t="str">
        <f t="shared" si="45"/>
        <v>ABSENT</v>
      </c>
      <c r="AG286" s="29">
        <f t="shared" si="46"/>
        <v>700</v>
      </c>
      <c r="AH286" s="29" t="str">
        <f t="shared" si="44"/>
        <v>FAIL: 0, ABSENT: 7</v>
      </c>
      <c r="AI286" s="100" t="str">
        <f t="shared" si="47"/>
        <v xml:space="preserve">Tarjuma, Pak studies, English, Urdu, Islamiat elective, Persian, Home economics, </v>
      </c>
      <c r="AJ286" s="115"/>
      <c r="AK286" s="115"/>
      <c r="AL286" s="115"/>
    </row>
    <row r="287" spans="1:38" ht="15.75" customHeight="1" thickBot="1">
      <c r="A287" s="58">
        <v>281</v>
      </c>
      <c r="B287" s="177">
        <v>952</v>
      </c>
      <c r="C287" s="178" t="s">
        <v>1588</v>
      </c>
      <c r="D287" s="178" t="s">
        <v>1328</v>
      </c>
      <c r="E287" s="179">
        <v>40</v>
      </c>
      <c r="F287" s="157">
        <v>26</v>
      </c>
      <c r="G287" s="169" t="s">
        <v>865</v>
      </c>
      <c r="H287" s="169" t="s">
        <v>865</v>
      </c>
      <c r="I287" s="207"/>
      <c r="J287" s="200"/>
      <c r="K287" s="193"/>
      <c r="L287" s="197"/>
      <c r="M287" s="189">
        <v>74</v>
      </c>
      <c r="N287" s="197"/>
      <c r="O287" s="197"/>
      <c r="P287" s="206"/>
      <c r="Q287" s="206"/>
      <c r="R287" s="206"/>
      <c r="S287" s="26"/>
      <c r="T287" s="207"/>
      <c r="U287" s="189">
        <v>46</v>
      </c>
      <c r="V287" s="207"/>
      <c r="W287" s="26"/>
      <c r="X287" s="189">
        <v>35</v>
      </c>
      <c r="Y287" s="207"/>
      <c r="Z287" s="207"/>
      <c r="AA287" s="207"/>
      <c r="AB287" s="26">
        <f t="shared" si="40"/>
        <v>7</v>
      </c>
      <c r="AC287" s="27">
        <f t="shared" si="41"/>
        <v>570</v>
      </c>
      <c r="AD287" s="53" t="str">
        <f t="shared" si="42"/>
        <v>-</v>
      </c>
      <c r="AE287" s="28" t="str">
        <f t="shared" si="43"/>
        <v>-</v>
      </c>
      <c r="AF287" s="29" t="str">
        <f t="shared" si="45"/>
        <v>FAIL</v>
      </c>
      <c r="AG287" s="29">
        <f t="shared" si="46"/>
        <v>200</v>
      </c>
      <c r="AH287" s="29" t="str">
        <f t="shared" si="44"/>
        <v>FAIL: 0, ABSENT: 2</v>
      </c>
      <c r="AI287" s="100" t="str">
        <f t="shared" si="47"/>
        <v xml:space="preserve">English, Urdu, </v>
      </c>
      <c r="AJ287" s="115"/>
      <c r="AK287" s="115"/>
      <c r="AL287" s="115"/>
    </row>
    <row r="288" spans="1:38" ht="15.75" customHeight="1" thickBot="1">
      <c r="A288" s="58">
        <v>282</v>
      </c>
      <c r="B288" s="174">
        <v>953</v>
      </c>
      <c r="C288" s="175" t="s">
        <v>1589</v>
      </c>
      <c r="D288" s="175" t="s">
        <v>1328</v>
      </c>
      <c r="E288" s="176">
        <v>37</v>
      </c>
      <c r="F288" s="157">
        <v>23</v>
      </c>
      <c r="G288" s="168">
        <v>27</v>
      </c>
      <c r="H288" s="168">
        <v>52</v>
      </c>
      <c r="I288" s="207"/>
      <c r="J288" s="197"/>
      <c r="K288" s="185"/>
      <c r="L288" s="200"/>
      <c r="M288" s="207"/>
      <c r="N288" s="195">
        <v>64</v>
      </c>
      <c r="O288" s="200"/>
      <c r="P288" s="206"/>
      <c r="Q288" s="206"/>
      <c r="R288" s="206"/>
      <c r="S288" s="26"/>
      <c r="T288" s="189">
        <v>36</v>
      </c>
      <c r="U288" s="207"/>
      <c r="V288" s="189">
        <v>43</v>
      </c>
      <c r="W288" s="26"/>
      <c r="X288" s="207"/>
      <c r="Y288" s="207"/>
      <c r="Z288" s="207"/>
      <c r="AA288" s="207"/>
      <c r="AB288" s="26">
        <f t="shared" si="40"/>
        <v>7</v>
      </c>
      <c r="AC288" s="27">
        <f t="shared" si="41"/>
        <v>570</v>
      </c>
      <c r="AD288" s="53">
        <f t="shared" si="42"/>
        <v>282</v>
      </c>
      <c r="AE288" s="28">
        <f t="shared" si="43"/>
        <v>49.473684210526315</v>
      </c>
      <c r="AF288" s="29" t="str">
        <f t="shared" si="45"/>
        <v>PASS</v>
      </c>
      <c r="AG288" s="29">
        <f t="shared" si="46"/>
        <v>100</v>
      </c>
      <c r="AH288" s="29" t="str">
        <f t="shared" si="44"/>
        <v>FAIL: 1, ABSENT: 0</v>
      </c>
      <c r="AI288" s="100" t="str">
        <f t="shared" si="47"/>
        <v xml:space="preserve">English, </v>
      </c>
      <c r="AJ288" s="115"/>
      <c r="AK288" s="115"/>
      <c r="AL288" s="115"/>
    </row>
    <row r="289" spans="1:38" s="111" customFormat="1" ht="15.75" customHeight="1" thickBot="1">
      <c r="A289" s="58">
        <v>283</v>
      </c>
      <c r="B289" s="177">
        <v>954</v>
      </c>
      <c r="C289" s="178" t="s">
        <v>1590</v>
      </c>
      <c r="D289" s="178" t="s">
        <v>1328</v>
      </c>
      <c r="E289" s="179">
        <v>49</v>
      </c>
      <c r="F289" s="157">
        <v>46</v>
      </c>
      <c r="G289" s="169">
        <v>80</v>
      </c>
      <c r="H289" s="169">
        <v>86</v>
      </c>
      <c r="I289" s="207"/>
      <c r="J289" s="200"/>
      <c r="K289" s="193"/>
      <c r="L289" s="197"/>
      <c r="M289" s="207"/>
      <c r="N289" s="197"/>
      <c r="O289" s="197"/>
      <c r="P289" s="206"/>
      <c r="Q289" s="206"/>
      <c r="R289" s="158">
        <v>89</v>
      </c>
      <c r="S289" s="106"/>
      <c r="T289" s="207"/>
      <c r="U289" s="189">
        <v>42</v>
      </c>
      <c r="V289" s="207"/>
      <c r="W289" s="106"/>
      <c r="X289" s="189">
        <v>73</v>
      </c>
      <c r="Y289" s="207"/>
      <c r="Z289" s="207"/>
      <c r="AA289" s="207"/>
      <c r="AB289" s="106">
        <f t="shared" si="40"/>
        <v>7</v>
      </c>
      <c r="AC289" s="108">
        <f t="shared" si="41"/>
        <v>570</v>
      </c>
      <c r="AD289" s="108">
        <f t="shared" si="42"/>
        <v>465</v>
      </c>
      <c r="AE289" s="109">
        <f t="shared" si="43"/>
        <v>81.578947368421055</v>
      </c>
      <c r="AF289" s="29" t="str">
        <f t="shared" si="45"/>
        <v>PASS</v>
      </c>
      <c r="AG289" s="29">
        <f t="shared" si="46"/>
        <v>0</v>
      </c>
      <c r="AH289" s="110" t="str">
        <f t="shared" si="44"/>
        <v>PASS</v>
      </c>
      <c r="AI289" s="100" t="str">
        <f t="shared" si="47"/>
        <v/>
      </c>
      <c r="AJ289" s="115"/>
      <c r="AK289" s="115"/>
      <c r="AL289" s="115"/>
    </row>
    <row r="290" spans="1:38" ht="15.75" customHeight="1" thickBot="1">
      <c r="A290" s="58">
        <v>284</v>
      </c>
      <c r="B290" s="174">
        <v>955</v>
      </c>
      <c r="C290" s="175" t="s">
        <v>203</v>
      </c>
      <c r="D290" s="175" t="s">
        <v>1328</v>
      </c>
      <c r="E290" s="176">
        <v>48</v>
      </c>
      <c r="F290" s="157">
        <v>39</v>
      </c>
      <c r="G290" s="168">
        <v>86</v>
      </c>
      <c r="H290" s="168">
        <v>73</v>
      </c>
      <c r="I290" s="207"/>
      <c r="J290" s="196" t="s">
        <v>865</v>
      </c>
      <c r="K290" s="185"/>
      <c r="L290" s="195" t="s">
        <v>865</v>
      </c>
      <c r="M290" s="207"/>
      <c r="N290" s="200"/>
      <c r="O290" s="195">
        <v>95</v>
      </c>
      <c r="P290" s="206"/>
      <c r="Q290" s="206"/>
      <c r="R290" s="206"/>
      <c r="S290" s="26"/>
      <c r="T290" s="207"/>
      <c r="U290" s="207"/>
      <c r="V290" s="207"/>
      <c r="W290" s="26"/>
      <c r="X290" s="207"/>
      <c r="Y290" s="207"/>
      <c r="Z290" s="207"/>
      <c r="AA290" s="207"/>
      <c r="AB290" s="26">
        <f t="shared" si="40"/>
        <v>7</v>
      </c>
      <c r="AC290" s="27">
        <f t="shared" si="41"/>
        <v>600</v>
      </c>
      <c r="AD290" s="53" t="str">
        <f t="shared" si="42"/>
        <v>-</v>
      </c>
      <c r="AE290" s="28" t="str">
        <f t="shared" si="43"/>
        <v>-</v>
      </c>
      <c r="AF290" s="29" t="str">
        <f t="shared" si="45"/>
        <v>FAIL</v>
      </c>
      <c r="AG290" s="29">
        <f t="shared" si="46"/>
        <v>200</v>
      </c>
      <c r="AH290" s="29" t="str">
        <f t="shared" si="44"/>
        <v>FAIL: 0, ABSENT: 2</v>
      </c>
      <c r="AI290" s="100" t="str">
        <f t="shared" si="47"/>
        <v xml:space="preserve">Civics, Education, </v>
      </c>
      <c r="AJ290" s="115"/>
      <c r="AK290" s="115"/>
      <c r="AL290" s="115"/>
    </row>
    <row r="291" spans="1:38" ht="15.75" customHeight="1" thickBot="1">
      <c r="A291" s="58">
        <v>285</v>
      </c>
      <c r="B291" s="177">
        <v>956</v>
      </c>
      <c r="C291" s="178" t="s">
        <v>1591</v>
      </c>
      <c r="D291" s="178" t="s">
        <v>1328</v>
      </c>
      <c r="E291" s="179" t="s">
        <v>865</v>
      </c>
      <c r="F291" s="157" t="s">
        <v>865</v>
      </c>
      <c r="G291" s="169">
        <v>38</v>
      </c>
      <c r="H291" s="169">
        <v>33</v>
      </c>
      <c r="I291" s="207"/>
      <c r="J291" s="200"/>
      <c r="K291" s="193"/>
      <c r="L291" s="197"/>
      <c r="M291" s="207"/>
      <c r="N291" s="196">
        <v>48</v>
      </c>
      <c r="O291" s="197"/>
      <c r="P291" s="206"/>
      <c r="Q291" s="206"/>
      <c r="R291" s="206"/>
      <c r="S291" s="26"/>
      <c r="T291" s="189">
        <v>21</v>
      </c>
      <c r="U291" s="207"/>
      <c r="V291" s="207"/>
      <c r="W291" s="26"/>
      <c r="X291" s="207"/>
      <c r="Y291" s="207"/>
      <c r="Z291" s="207"/>
      <c r="AA291" s="189">
        <v>36</v>
      </c>
      <c r="AB291" s="26">
        <f t="shared" si="40"/>
        <v>7</v>
      </c>
      <c r="AC291" s="27">
        <f t="shared" si="41"/>
        <v>585</v>
      </c>
      <c r="AD291" s="53" t="str">
        <f t="shared" si="42"/>
        <v>-</v>
      </c>
      <c r="AE291" s="28" t="str">
        <f t="shared" si="43"/>
        <v>-</v>
      </c>
      <c r="AF291" s="29" t="str">
        <f t="shared" si="45"/>
        <v>FAIL</v>
      </c>
      <c r="AG291" s="29">
        <f t="shared" si="46"/>
        <v>300</v>
      </c>
      <c r="AH291" s="29" t="str">
        <f t="shared" si="44"/>
        <v>FAIL: 1, ABSENT: 2</v>
      </c>
      <c r="AI291" s="100" t="str">
        <f t="shared" si="47"/>
        <v xml:space="preserve">Tarjuma, Pak studies, Home economics, </v>
      </c>
      <c r="AJ291" s="115"/>
      <c r="AK291" s="115"/>
      <c r="AL291" s="115"/>
    </row>
    <row r="292" spans="1:38" s="111" customFormat="1" ht="15.75" customHeight="1" thickBot="1">
      <c r="A292" s="58">
        <v>286</v>
      </c>
      <c r="B292" s="174">
        <v>957</v>
      </c>
      <c r="C292" s="175" t="s">
        <v>1592</v>
      </c>
      <c r="D292" s="175" t="s">
        <v>1328</v>
      </c>
      <c r="E292" s="176" t="s">
        <v>865</v>
      </c>
      <c r="F292" s="157" t="s">
        <v>865</v>
      </c>
      <c r="G292" s="168" t="s">
        <v>865</v>
      </c>
      <c r="H292" s="168" t="s">
        <v>865</v>
      </c>
      <c r="I292" s="207"/>
      <c r="J292" s="197"/>
      <c r="K292" s="185"/>
      <c r="L292" s="200"/>
      <c r="M292" s="207"/>
      <c r="N292" s="200" t="s">
        <v>865</v>
      </c>
      <c r="O292" s="200"/>
      <c r="P292" s="206"/>
      <c r="Q292" s="206"/>
      <c r="R292" s="206"/>
      <c r="S292" s="106"/>
      <c r="T292" s="189" t="s">
        <v>865</v>
      </c>
      <c r="U292" s="207"/>
      <c r="V292" s="189" t="s">
        <v>865</v>
      </c>
      <c r="W292" s="106"/>
      <c r="X292" s="207"/>
      <c r="Y292" s="207"/>
      <c r="Z292" s="207"/>
      <c r="AA292" s="207"/>
      <c r="AB292" s="106">
        <f t="shared" si="40"/>
        <v>7</v>
      </c>
      <c r="AC292" s="108">
        <f t="shared" si="41"/>
        <v>570</v>
      </c>
      <c r="AD292" s="108" t="str">
        <f t="shared" si="42"/>
        <v>-</v>
      </c>
      <c r="AE292" s="109" t="str">
        <f t="shared" si="43"/>
        <v>-</v>
      </c>
      <c r="AF292" s="29" t="str">
        <f t="shared" si="45"/>
        <v>ABSENT</v>
      </c>
      <c r="AG292" s="29">
        <f t="shared" si="46"/>
        <v>700</v>
      </c>
      <c r="AH292" s="110" t="str">
        <f t="shared" si="44"/>
        <v>FAIL: 0, ABSENT: 7</v>
      </c>
      <c r="AI292" s="100" t="str">
        <f t="shared" si="47"/>
        <v xml:space="preserve">Tarjuma, Pak studies, English, Urdu, Islamiat elective, Home economics, Geography, </v>
      </c>
      <c r="AJ292" s="115"/>
      <c r="AK292" s="115"/>
      <c r="AL292" s="115"/>
    </row>
    <row r="293" spans="1:38" s="111" customFormat="1" ht="15.75" customHeight="1" thickBot="1">
      <c r="A293" s="58">
        <v>287</v>
      </c>
      <c r="B293" s="177">
        <v>958</v>
      </c>
      <c r="C293" s="178" t="s">
        <v>479</v>
      </c>
      <c r="D293" s="178" t="s">
        <v>1328</v>
      </c>
      <c r="E293" s="179" t="s">
        <v>865</v>
      </c>
      <c r="F293" s="157">
        <v>36</v>
      </c>
      <c r="G293" s="169" t="s">
        <v>865</v>
      </c>
      <c r="H293" s="169">
        <v>73</v>
      </c>
      <c r="I293" s="207"/>
      <c r="J293" s="200"/>
      <c r="K293" s="193"/>
      <c r="L293" s="197"/>
      <c r="M293" s="207"/>
      <c r="N293" s="197" t="s">
        <v>865</v>
      </c>
      <c r="O293" s="197"/>
      <c r="P293" s="206"/>
      <c r="Q293" s="206"/>
      <c r="R293" s="158" t="s">
        <v>865</v>
      </c>
      <c r="S293" s="106"/>
      <c r="T293" s="207"/>
      <c r="U293" s="189" t="s">
        <v>865</v>
      </c>
      <c r="V293" s="207"/>
      <c r="W293" s="106"/>
      <c r="X293" s="207"/>
      <c r="Y293" s="207"/>
      <c r="Z293" s="207"/>
      <c r="AA293" s="207"/>
      <c r="AB293" s="106">
        <f t="shared" si="40"/>
        <v>7</v>
      </c>
      <c r="AC293" s="108">
        <f t="shared" si="41"/>
        <v>585</v>
      </c>
      <c r="AD293" s="108" t="str">
        <f t="shared" si="42"/>
        <v>-</v>
      </c>
      <c r="AE293" s="109" t="str">
        <f t="shared" si="43"/>
        <v>-</v>
      </c>
      <c r="AF293" s="29" t="str">
        <f t="shared" si="45"/>
        <v>FAIL</v>
      </c>
      <c r="AG293" s="29">
        <f t="shared" si="46"/>
        <v>500</v>
      </c>
      <c r="AH293" s="110" t="str">
        <f t="shared" si="44"/>
        <v>FAIL: 0, ABSENT: 5</v>
      </c>
      <c r="AI293" s="100" t="str">
        <f t="shared" si="47"/>
        <v xml:space="preserve">Tarjuma, English, Islamiat elective, Sociology, Health and physical education, </v>
      </c>
      <c r="AJ293" s="115"/>
      <c r="AK293" s="115"/>
      <c r="AL293" s="115"/>
    </row>
    <row r="294" spans="1:38" ht="15.75" customHeight="1" thickBot="1">
      <c r="A294" s="58">
        <v>288</v>
      </c>
      <c r="B294" s="174">
        <v>959</v>
      </c>
      <c r="C294" s="175" t="s">
        <v>1593</v>
      </c>
      <c r="D294" s="175" t="s">
        <v>1328</v>
      </c>
      <c r="E294" s="176">
        <v>39</v>
      </c>
      <c r="F294" s="157">
        <v>35</v>
      </c>
      <c r="G294" s="168">
        <v>12</v>
      </c>
      <c r="H294" s="168">
        <v>72</v>
      </c>
      <c r="I294" s="207"/>
      <c r="J294" s="197"/>
      <c r="K294" s="185"/>
      <c r="L294" s="195">
        <v>87</v>
      </c>
      <c r="M294" s="207"/>
      <c r="N294" s="200"/>
      <c r="O294" s="200"/>
      <c r="P294" s="206"/>
      <c r="Q294" s="206"/>
      <c r="R294" s="158">
        <v>62</v>
      </c>
      <c r="S294" s="23"/>
      <c r="T294" s="207"/>
      <c r="U294" s="207"/>
      <c r="V294" s="207"/>
      <c r="W294" s="23"/>
      <c r="X294" s="189">
        <v>42</v>
      </c>
      <c r="Y294" s="207"/>
      <c r="Z294" s="207"/>
      <c r="AA294" s="207"/>
      <c r="AB294" s="26">
        <f t="shared" si="40"/>
        <v>7</v>
      </c>
      <c r="AC294" s="27">
        <f t="shared" si="41"/>
        <v>585</v>
      </c>
      <c r="AD294" s="53">
        <f t="shared" si="42"/>
        <v>349</v>
      </c>
      <c r="AE294" s="28">
        <f t="shared" si="43"/>
        <v>59.658119658119659</v>
      </c>
      <c r="AF294" s="29" t="str">
        <f t="shared" si="45"/>
        <v>PASS</v>
      </c>
      <c r="AG294" s="29">
        <f t="shared" si="46"/>
        <v>100</v>
      </c>
      <c r="AH294" s="29" t="str">
        <f t="shared" si="44"/>
        <v>FAIL: 1, ABSENT: 0</v>
      </c>
      <c r="AI294" s="100" t="str">
        <f t="shared" si="47"/>
        <v xml:space="preserve">English, </v>
      </c>
      <c r="AJ294" s="115"/>
      <c r="AK294" s="115"/>
      <c r="AL294" s="115"/>
    </row>
    <row r="295" spans="1:38" ht="15.75" customHeight="1" thickBot="1">
      <c r="A295" s="58">
        <v>289</v>
      </c>
      <c r="B295" s="177">
        <v>960</v>
      </c>
      <c r="C295" s="178" t="s">
        <v>1211</v>
      </c>
      <c r="D295" s="178" t="s">
        <v>1328</v>
      </c>
      <c r="E295" s="179">
        <v>36</v>
      </c>
      <c r="F295" s="157">
        <v>19</v>
      </c>
      <c r="G295" s="169">
        <v>19</v>
      </c>
      <c r="H295" s="169">
        <v>59</v>
      </c>
      <c r="I295" s="207"/>
      <c r="J295" s="200"/>
      <c r="K295" s="193"/>
      <c r="L295" s="197"/>
      <c r="M295" s="207"/>
      <c r="N295" s="197"/>
      <c r="O295" s="197"/>
      <c r="P295" s="206"/>
      <c r="Q295" s="206"/>
      <c r="R295" s="158">
        <v>55</v>
      </c>
      <c r="S295" s="26"/>
      <c r="T295" s="207"/>
      <c r="U295" s="189">
        <v>53</v>
      </c>
      <c r="V295" s="207"/>
      <c r="W295" s="26"/>
      <c r="X295" s="189">
        <v>29</v>
      </c>
      <c r="Y295" s="207"/>
      <c r="Z295" s="207"/>
      <c r="AA295" s="207"/>
      <c r="AB295" s="26">
        <f t="shared" si="40"/>
        <v>7</v>
      </c>
      <c r="AC295" s="27">
        <f t="shared" si="41"/>
        <v>570</v>
      </c>
      <c r="AD295" s="53" t="str">
        <f t="shared" si="42"/>
        <v>-</v>
      </c>
      <c r="AE295" s="28" t="str">
        <f t="shared" si="43"/>
        <v>-</v>
      </c>
      <c r="AF295" s="29" t="str">
        <f t="shared" si="45"/>
        <v>FAIL</v>
      </c>
      <c r="AG295" s="29">
        <f t="shared" si="46"/>
        <v>100</v>
      </c>
      <c r="AH295" s="29" t="str">
        <f t="shared" si="44"/>
        <v>FAIL: 1, ABSENT: 0</v>
      </c>
      <c r="AI295" s="100" t="str">
        <f t="shared" si="47"/>
        <v xml:space="preserve">English, </v>
      </c>
      <c r="AJ295" s="115"/>
      <c r="AK295" s="115"/>
      <c r="AL295" s="115"/>
    </row>
    <row r="296" spans="1:38" ht="15.75" customHeight="1" thickBot="1">
      <c r="A296" s="58">
        <v>290</v>
      </c>
      <c r="B296" s="174">
        <v>961</v>
      </c>
      <c r="C296" s="175" t="s">
        <v>1594</v>
      </c>
      <c r="D296" s="175" t="s">
        <v>1328</v>
      </c>
      <c r="E296" s="176" t="s">
        <v>865</v>
      </c>
      <c r="F296" s="157">
        <v>42</v>
      </c>
      <c r="G296" s="168">
        <v>33</v>
      </c>
      <c r="H296" s="168">
        <v>62</v>
      </c>
      <c r="I296" s="207"/>
      <c r="J296" s="197"/>
      <c r="K296" s="185"/>
      <c r="L296" s="200"/>
      <c r="M296" s="189">
        <v>74</v>
      </c>
      <c r="N296" s="195">
        <v>54</v>
      </c>
      <c r="O296" s="200"/>
      <c r="P296" s="206"/>
      <c r="Q296" s="206"/>
      <c r="R296" s="206"/>
      <c r="S296" s="26"/>
      <c r="T296" s="189">
        <v>41</v>
      </c>
      <c r="U296" s="207"/>
      <c r="V296" s="207"/>
      <c r="W296" s="26"/>
      <c r="X296" s="207"/>
      <c r="Y296" s="207"/>
      <c r="Z296" s="207"/>
      <c r="AA296" s="207"/>
      <c r="AB296" s="26">
        <f t="shared" si="40"/>
        <v>7</v>
      </c>
      <c r="AC296" s="27">
        <f t="shared" si="41"/>
        <v>585</v>
      </c>
      <c r="AD296" s="53" t="str">
        <f>IF(AF296="PASS", SUMIF(E296:AA296,"&gt;0"), "-")</f>
        <v>-</v>
      </c>
      <c r="AE296" s="28" t="str">
        <f>IF(ISNUMBER(AD296), AD296/AC296*100, "-")</f>
        <v>-</v>
      </c>
      <c r="AF296" s="29" t="str">
        <f t="shared" si="45"/>
        <v>FAIL</v>
      </c>
      <c r="AG296" s="29">
        <f t="shared" si="46"/>
        <v>100</v>
      </c>
      <c r="AH296" s="29" t="str">
        <f t="shared" si="44"/>
        <v>FAIL: 0, ABSENT: 1</v>
      </c>
      <c r="AI296" s="100" t="str">
        <f t="shared" si="47"/>
        <v xml:space="preserve">Tarjuma, </v>
      </c>
      <c r="AJ296" s="115"/>
      <c r="AK296" s="115"/>
      <c r="AL296" s="115"/>
    </row>
    <row r="297" spans="1:38" s="104" customFormat="1" ht="15.75" customHeight="1" thickBot="1">
      <c r="A297" s="58">
        <v>291</v>
      </c>
      <c r="B297" s="177">
        <v>962</v>
      </c>
      <c r="C297" s="178" t="s">
        <v>1595</v>
      </c>
      <c r="D297" s="178" t="s">
        <v>1328</v>
      </c>
      <c r="E297" s="179">
        <v>28</v>
      </c>
      <c r="F297" s="157">
        <v>29</v>
      </c>
      <c r="G297" s="169">
        <v>38</v>
      </c>
      <c r="H297" s="169">
        <v>46</v>
      </c>
      <c r="I297" s="207"/>
      <c r="J297" s="200"/>
      <c r="K297" s="193"/>
      <c r="L297" s="197"/>
      <c r="M297" s="207"/>
      <c r="N297" s="196">
        <v>62</v>
      </c>
      <c r="O297" s="197"/>
      <c r="P297" s="206"/>
      <c r="Q297" s="206"/>
      <c r="R297" s="206"/>
      <c r="S297" s="26"/>
      <c r="T297" s="189">
        <v>40</v>
      </c>
      <c r="U297" s="207"/>
      <c r="V297" s="189">
        <v>56</v>
      </c>
      <c r="W297" s="26"/>
      <c r="X297" s="207"/>
      <c r="Y297" s="207"/>
      <c r="Z297" s="207"/>
      <c r="AA297" s="207"/>
      <c r="AB297" s="26">
        <f t="shared" si="40"/>
        <v>7</v>
      </c>
      <c r="AC297" s="53">
        <f t="shared" si="41"/>
        <v>570</v>
      </c>
      <c r="AD297" s="53">
        <f>IF(AF297="PASS", SUMIF(E297:AA297,"&gt;0"), "-")</f>
        <v>299</v>
      </c>
      <c r="AE297" s="28">
        <f>IF(ISNUMBER(AD297), AD297/AC297*100, "-")</f>
        <v>52.456140350877192</v>
      </c>
      <c r="AF297" s="29" t="str">
        <f t="shared" si="45"/>
        <v>PASS</v>
      </c>
      <c r="AG297" s="29">
        <f t="shared" si="46"/>
        <v>0</v>
      </c>
      <c r="AH297" s="29" t="str">
        <f t="shared" si="44"/>
        <v>PASS</v>
      </c>
      <c r="AI297" s="100" t="str">
        <f t="shared" si="47"/>
        <v/>
      </c>
      <c r="AJ297" s="115"/>
      <c r="AK297" s="115"/>
      <c r="AL297" s="115"/>
    </row>
    <row r="298" spans="1:38" ht="15.75" customHeight="1" thickBot="1">
      <c r="A298" s="58">
        <v>292</v>
      </c>
      <c r="B298" s="174">
        <v>963</v>
      </c>
      <c r="C298" s="175" t="s">
        <v>1596</v>
      </c>
      <c r="D298" s="175" t="s">
        <v>1328</v>
      </c>
      <c r="E298" s="176" t="s">
        <v>865</v>
      </c>
      <c r="F298" s="157">
        <v>27</v>
      </c>
      <c r="G298" s="168" t="s">
        <v>865</v>
      </c>
      <c r="H298" s="168">
        <v>61</v>
      </c>
      <c r="I298" s="207"/>
      <c r="J298" s="197"/>
      <c r="K298" s="168" t="s">
        <v>865</v>
      </c>
      <c r="L298" s="200"/>
      <c r="M298" s="207"/>
      <c r="N298" s="200"/>
      <c r="O298" s="200"/>
      <c r="P298" s="206"/>
      <c r="Q298" s="206"/>
      <c r="R298" s="206"/>
      <c r="S298" s="26"/>
      <c r="T298" s="207"/>
      <c r="U298" s="207" t="s">
        <v>865</v>
      </c>
      <c r="V298" s="207"/>
      <c r="W298" s="26"/>
      <c r="X298" s="207"/>
      <c r="Y298" s="189" t="s">
        <v>865</v>
      </c>
      <c r="Z298" s="207"/>
      <c r="AA298" s="207"/>
      <c r="AB298" s="26">
        <f t="shared" si="40"/>
        <v>7</v>
      </c>
      <c r="AC298" s="27">
        <f t="shared" si="41"/>
        <v>570</v>
      </c>
      <c r="AD298" s="53" t="str">
        <f t="shared" si="42"/>
        <v>-</v>
      </c>
      <c r="AE298" s="28" t="str">
        <f t="shared" si="43"/>
        <v>-</v>
      </c>
      <c r="AF298" s="29" t="str">
        <f t="shared" si="45"/>
        <v>FAIL</v>
      </c>
      <c r="AG298" s="29">
        <f t="shared" si="46"/>
        <v>500</v>
      </c>
      <c r="AH298" s="29" t="str">
        <f t="shared" si="44"/>
        <v>FAIL: 0, ABSENT: 5</v>
      </c>
      <c r="AI298" s="100" t="str">
        <f t="shared" si="47"/>
        <v xml:space="preserve">Tarjuma, English, Economics, Health and physical education, Statistics, </v>
      </c>
      <c r="AJ298" s="115"/>
      <c r="AK298" s="115"/>
      <c r="AL298" s="115"/>
    </row>
    <row r="299" spans="1:38" ht="15.75" customHeight="1" thickBot="1">
      <c r="A299" s="58">
        <v>293</v>
      </c>
      <c r="B299" s="177">
        <v>964</v>
      </c>
      <c r="C299" s="178" t="s">
        <v>1597</v>
      </c>
      <c r="D299" s="178" t="s">
        <v>1328</v>
      </c>
      <c r="E299" s="179">
        <v>22</v>
      </c>
      <c r="F299" s="157" t="s">
        <v>865</v>
      </c>
      <c r="G299" s="169">
        <v>18</v>
      </c>
      <c r="H299" s="169" t="s">
        <v>865</v>
      </c>
      <c r="I299" s="207"/>
      <c r="J299" s="195" t="s">
        <v>865</v>
      </c>
      <c r="K299" s="193"/>
      <c r="L299" s="196" t="s">
        <v>865</v>
      </c>
      <c r="M299" s="207"/>
      <c r="N299" s="197"/>
      <c r="O299" s="196" t="s">
        <v>865</v>
      </c>
      <c r="P299" s="206"/>
      <c r="Q299" s="206"/>
      <c r="R299" s="206"/>
      <c r="S299" s="26"/>
      <c r="T299" s="207"/>
      <c r="U299" s="207"/>
      <c r="V299" s="207"/>
      <c r="W299" s="26"/>
      <c r="X299" s="207"/>
      <c r="Y299" s="207"/>
      <c r="Z299" s="207"/>
      <c r="AA299" s="207"/>
      <c r="AB299" s="26">
        <f t="shared" si="40"/>
        <v>7</v>
      </c>
      <c r="AC299" s="27">
        <f t="shared" si="41"/>
        <v>600</v>
      </c>
      <c r="AD299" s="53" t="str">
        <f t="shared" si="42"/>
        <v>-</v>
      </c>
      <c r="AE299" s="28" t="str">
        <f t="shared" si="43"/>
        <v>-</v>
      </c>
      <c r="AF299" s="29" t="str">
        <f t="shared" si="45"/>
        <v>FAIL</v>
      </c>
      <c r="AG299" s="29">
        <f t="shared" si="46"/>
        <v>600</v>
      </c>
      <c r="AH299" s="29" t="str">
        <f t="shared" si="44"/>
        <v>FAIL: 1, ABSENT: 5</v>
      </c>
      <c r="AI299" s="100" t="str">
        <f t="shared" si="47"/>
        <v xml:space="preserve">Pak studies, English, Urdu, Civics, Education, Persian, </v>
      </c>
      <c r="AJ299" s="115"/>
      <c r="AK299" s="115"/>
      <c r="AL299" s="115"/>
    </row>
    <row r="300" spans="1:38" ht="15.75" customHeight="1" thickBot="1">
      <c r="A300" s="58">
        <v>294</v>
      </c>
      <c r="B300" s="174">
        <v>965</v>
      </c>
      <c r="C300" s="175" t="s">
        <v>327</v>
      </c>
      <c r="D300" s="175" t="s">
        <v>1328</v>
      </c>
      <c r="E300" s="185" t="s">
        <v>865</v>
      </c>
      <c r="F300" s="206" t="s">
        <v>865</v>
      </c>
      <c r="G300" s="185" t="s">
        <v>865</v>
      </c>
      <c r="H300" s="185" t="s">
        <v>865</v>
      </c>
      <c r="I300" s="207"/>
      <c r="J300" s="197" t="s">
        <v>865</v>
      </c>
      <c r="K300" s="185"/>
      <c r="L300" s="200" t="s">
        <v>865</v>
      </c>
      <c r="M300" s="207"/>
      <c r="N300" s="200"/>
      <c r="O300" s="200" t="s">
        <v>865</v>
      </c>
      <c r="P300" s="206"/>
      <c r="Q300" s="206"/>
      <c r="R300" s="206"/>
      <c r="S300" s="26"/>
      <c r="T300" s="207"/>
      <c r="U300" s="207"/>
      <c r="V300" s="207"/>
      <c r="W300" s="26"/>
      <c r="X300" s="207"/>
      <c r="Y300" s="207"/>
      <c r="Z300" s="207"/>
      <c r="AA300" s="207"/>
      <c r="AB300" s="26">
        <f t="shared" si="40"/>
        <v>7</v>
      </c>
      <c r="AC300" s="27">
        <f t="shared" si="41"/>
        <v>600</v>
      </c>
      <c r="AD300" s="53" t="str">
        <f t="shared" si="42"/>
        <v>-</v>
      </c>
      <c r="AE300" s="28" t="str">
        <f t="shared" si="43"/>
        <v>-</v>
      </c>
      <c r="AF300" s="29" t="str">
        <f t="shared" si="45"/>
        <v>ABSENT</v>
      </c>
      <c r="AG300" s="29">
        <f t="shared" si="46"/>
        <v>700</v>
      </c>
      <c r="AH300" s="29" t="str">
        <f t="shared" si="44"/>
        <v>FAIL: 0, ABSENT: 7</v>
      </c>
      <c r="AI300" s="100" t="str">
        <f t="shared" si="47"/>
        <v xml:space="preserve">Tarjuma, Pak studies, English, Urdu, Civics, Education, Persian, </v>
      </c>
      <c r="AJ300" s="115"/>
      <c r="AK300" s="115"/>
      <c r="AL300" s="115"/>
    </row>
    <row r="301" spans="1:38" s="111" customFormat="1" ht="15.75" customHeight="1" thickBot="1">
      <c r="A301" s="58">
        <v>295</v>
      </c>
      <c r="B301" s="177">
        <v>966</v>
      </c>
      <c r="C301" s="178" t="s">
        <v>1598</v>
      </c>
      <c r="D301" s="178" t="s">
        <v>1328</v>
      </c>
      <c r="E301" s="179" t="s">
        <v>865</v>
      </c>
      <c r="F301" s="157" t="s">
        <v>865</v>
      </c>
      <c r="G301" s="169">
        <v>52</v>
      </c>
      <c r="H301" s="169">
        <v>61</v>
      </c>
      <c r="I301" s="207"/>
      <c r="J301" s="195" t="s">
        <v>865</v>
      </c>
      <c r="K301" s="193"/>
      <c r="L301" s="197"/>
      <c r="M301" s="207"/>
      <c r="N301" s="197"/>
      <c r="O301" s="197"/>
      <c r="P301" s="206"/>
      <c r="Q301" s="206"/>
      <c r="R301" s="206"/>
      <c r="S301" s="106"/>
      <c r="T301" s="207"/>
      <c r="U301" s="189" t="s">
        <v>865</v>
      </c>
      <c r="V301" s="207"/>
      <c r="W301" s="106"/>
      <c r="X301" s="207"/>
      <c r="Y301" s="207"/>
      <c r="Z301" s="189" t="s">
        <v>865</v>
      </c>
      <c r="AA301" s="207"/>
      <c r="AB301" s="106">
        <f t="shared" si="40"/>
        <v>7</v>
      </c>
      <c r="AC301" s="108">
        <f t="shared" si="41"/>
        <v>585</v>
      </c>
      <c r="AD301" s="108" t="str">
        <f t="shared" si="42"/>
        <v>-</v>
      </c>
      <c r="AE301" s="109" t="str">
        <f t="shared" si="43"/>
        <v>-</v>
      </c>
      <c r="AF301" s="29" t="str">
        <f t="shared" si="45"/>
        <v>FAIL</v>
      </c>
      <c r="AG301" s="29">
        <f t="shared" si="46"/>
        <v>500</v>
      </c>
      <c r="AH301" s="110" t="str">
        <f t="shared" si="44"/>
        <v>FAIL: 0, ABSENT: 5</v>
      </c>
      <c r="AI301" s="100" t="str">
        <f t="shared" si="47"/>
        <v xml:space="preserve">Tarjuma, Pak studies, Civics, Health and physical education, Arabic, </v>
      </c>
      <c r="AJ301" s="115"/>
      <c r="AK301" s="115"/>
      <c r="AL301" s="115"/>
    </row>
    <row r="302" spans="1:38" ht="15.75" customHeight="1" thickBot="1">
      <c r="A302" s="58">
        <v>296</v>
      </c>
      <c r="B302" s="174">
        <v>968</v>
      </c>
      <c r="C302" s="175" t="s">
        <v>1599</v>
      </c>
      <c r="D302" s="175" t="s">
        <v>1328</v>
      </c>
      <c r="E302" s="176">
        <v>41</v>
      </c>
      <c r="F302" s="157">
        <v>43</v>
      </c>
      <c r="G302" s="168">
        <v>25</v>
      </c>
      <c r="H302" s="168">
        <v>69</v>
      </c>
      <c r="I302" s="207"/>
      <c r="J302" s="197"/>
      <c r="K302" s="185"/>
      <c r="L302" s="200"/>
      <c r="M302" s="207"/>
      <c r="N302" s="200"/>
      <c r="O302" s="200"/>
      <c r="P302" s="206"/>
      <c r="Q302" s="206"/>
      <c r="R302" s="206"/>
      <c r="S302" s="26"/>
      <c r="T302" s="189">
        <v>39</v>
      </c>
      <c r="U302" s="207"/>
      <c r="V302" s="189">
        <v>53</v>
      </c>
      <c r="W302" s="26"/>
      <c r="X302" s="189">
        <v>28</v>
      </c>
      <c r="Y302" s="207"/>
      <c r="Z302" s="207"/>
      <c r="AA302" s="207"/>
      <c r="AB302" s="106">
        <f t="shared" si="40"/>
        <v>7</v>
      </c>
      <c r="AC302" s="108">
        <f t="shared" si="41"/>
        <v>555</v>
      </c>
      <c r="AD302" s="108" t="str">
        <f t="shared" si="42"/>
        <v>-</v>
      </c>
      <c r="AE302" s="109" t="str">
        <f t="shared" si="43"/>
        <v>-</v>
      </c>
      <c r="AF302" s="29" t="str">
        <f t="shared" si="45"/>
        <v>FAIL</v>
      </c>
      <c r="AG302" s="29">
        <f t="shared" si="46"/>
        <v>100</v>
      </c>
      <c r="AH302" s="110" t="str">
        <f t="shared" si="44"/>
        <v>FAIL: 1, ABSENT: 0</v>
      </c>
      <c r="AI302" s="100" t="str">
        <f t="shared" si="47"/>
        <v xml:space="preserve">English, </v>
      </c>
    </row>
    <row r="303" spans="1:38" s="116" customFormat="1" ht="15.75" customHeight="1" thickBot="1">
      <c r="A303" s="58"/>
      <c r="B303" s="177">
        <v>969</v>
      </c>
      <c r="C303" s="178" t="s">
        <v>1051</v>
      </c>
      <c r="D303" s="178" t="s">
        <v>1328</v>
      </c>
      <c r="E303" s="179">
        <v>43</v>
      </c>
      <c r="F303" s="157" t="s">
        <v>865</v>
      </c>
      <c r="G303" s="169">
        <v>22</v>
      </c>
      <c r="H303" s="169">
        <v>48</v>
      </c>
      <c r="I303" s="207"/>
      <c r="J303" s="200"/>
      <c r="K303" s="193"/>
      <c r="L303" s="197"/>
      <c r="M303" s="207"/>
      <c r="N303" s="196">
        <v>68</v>
      </c>
      <c r="O303" s="197"/>
      <c r="P303" s="206"/>
      <c r="Q303" s="206"/>
      <c r="R303" s="206"/>
      <c r="S303" s="29"/>
      <c r="T303" s="207" t="s">
        <v>865</v>
      </c>
      <c r="U303" s="207"/>
      <c r="V303" s="189">
        <v>53</v>
      </c>
      <c r="W303" s="115"/>
      <c r="X303" s="207"/>
      <c r="Y303" s="207"/>
      <c r="Z303" s="207"/>
      <c r="AA303" s="207"/>
      <c r="AB303" s="106">
        <f t="shared" ref="AB303:AB311" si="48">COUNTA(E303:AA303)</f>
        <v>7</v>
      </c>
      <c r="AC303" s="108">
        <f t="shared" ref="AC303:AC311" si="49">SUMPRODUCT($E$6:$AA$6*(LEN(E303:AA303)&gt;0))</f>
        <v>570</v>
      </c>
      <c r="AD303" s="108" t="str">
        <f t="shared" ref="AD303:AD311" si="50">IF(AF303="PASS", SUMIF(E303:AA303,"&gt;0"), "-")</f>
        <v>-</v>
      </c>
      <c r="AE303" s="109" t="str">
        <f t="shared" ref="AE303:AE311" si="51">IF(ISNUMBER(AD303), AD303/AC303*100, "-")</f>
        <v>-</v>
      </c>
      <c r="AF303" s="29" t="str">
        <f t="shared" si="45"/>
        <v>FAIL</v>
      </c>
      <c r="AG303" s="29">
        <f t="shared" ref="AG303:AG311" si="52">IF(
   AH303="PASS",
   0,
   IF(
      VALUE(MID(AH303,FIND("ABSENT: ",AH303)+8,10))=7,
      700,
      IF(
         VALUE(MID(AH303,FIND("FAIL: ",AH303)+6,FIND(",",AH303)-FIND("FAIL: ",AH303)-6))&gt;2,
         500,
         100 * (
            VALUE(MID(AH303,FIND("FAIL: ",AH303)+6,FIND(",",AH303)-FIND("FAIL: ",AH303)-6))
            +
            VALUE(MID(AH303,FIND("ABSENT: ",AH303)+8,10))
         )
      )
   )
)</f>
        <v>300</v>
      </c>
      <c r="AH303" s="110" t="str">
        <f t="shared" ref="AH303:AH311" si="53">IF(
   AND(
      COUNTIF(E303:F303,"&lt;17")=0,
      COUNTIF(G303:T303,"&lt;33")=0,
      COUNTIF(Z303:AA303,"&lt;33")=0,
      COUNTIF(U303:Y303,"&lt;28")=0,
      COUNTIF(E303:AA303,"A")+COUNTIF(E303:AA303,"Absent")=0
   ),
   "PASS",
   "FAIL: " &amp;
   (COUNTIF(E303:F303,"&lt;17") +
    COUNTIF(G303:T303,"&lt;33") +
    COUNTIF(Z303:AA303,"&lt;33") +
    COUNTIF(U303:Y303,"&lt;28")
   )
   &amp; ", ABSENT: " &amp;
   (COUNTIF(E303:AA303,"A") + COUNTIF(E303:AA303,"Absent"))
)</f>
        <v>FAIL: 1, ABSENT: 2</v>
      </c>
      <c r="AI303" s="100" t="str">
        <f t="shared" si="47"/>
        <v xml:space="preserve">Pak studies, English, Home economics, </v>
      </c>
    </row>
    <row r="304" spans="1:38" ht="15.75" customHeight="1" thickBot="1">
      <c r="A304" s="58">
        <v>297</v>
      </c>
      <c r="B304" s="174">
        <v>970</v>
      </c>
      <c r="C304" s="175" t="s">
        <v>256</v>
      </c>
      <c r="D304" s="175" t="s">
        <v>1328</v>
      </c>
      <c r="E304" s="176">
        <v>42</v>
      </c>
      <c r="F304" s="186" t="s">
        <v>865</v>
      </c>
      <c r="G304" s="168">
        <v>28</v>
      </c>
      <c r="H304" s="168">
        <v>53</v>
      </c>
      <c r="I304" s="203"/>
      <c r="J304" s="197"/>
      <c r="K304" s="185"/>
      <c r="L304" s="200"/>
      <c r="M304" s="203"/>
      <c r="N304" s="195">
        <v>76</v>
      </c>
      <c r="O304" s="200"/>
      <c r="P304" s="183"/>
      <c r="Q304" s="183"/>
      <c r="R304" s="183"/>
      <c r="S304" s="26"/>
      <c r="T304" s="199">
        <v>57</v>
      </c>
      <c r="U304" s="203"/>
      <c r="V304" s="199">
        <v>64</v>
      </c>
      <c r="W304" s="26"/>
      <c r="X304" s="203"/>
      <c r="Y304" s="203"/>
      <c r="Z304" s="203"/>
      <c r="AA304" s="203"/>
      <c r="AB304" s="106">
        <f t="shared" si="48"/>
        <v>7</v>
      </c>
      <c r="AC304" s="108">
        <f t="shared" si="49"/>
        <v>570</v>
      </c>
      <c r="AD304" s="108" t="str">
        <f t="shared" si="50"/>
        <v>-</v>
      </c>
      <c r="AE304" s="109" t="str">
        <f t="shared" si="51"/>
        <v>-</v>
      </c>
      <c r="AF304" s="29" t="str">
        <f t="shared" si="45"/>
        <v>FAIL</v>
      </c>
      <c r="AG304" s="29">
        <f t="shared" si="52"/>
        <v>200</v>
      </c>
      <c r="AH304" s="110" t="str">
        <f t="shared" si="53"/>
        <v>FAIL: 1, ABSENT: 1</v>
      </c>
      <c r="AI304" s="100" t="str">
        <f t="shared" si="47"/>
        <v xml:space="preserve">Pak studies, English, </v>
      </c>
    </row>
    <row r="305" spans="1:36" ht="15.75" customHeight="1" thickBot="1">
      <c r="A305" s="58">
        <v>298</v>
      </c>
      <c r="B305" s="177">
        <v>971</v>
      </c>
      <c r="C305" s="178" t="s">
        <v>1600</v>
      </c>
      <c r="D305" s="178" t="s">
        <v>1328</v>
      </c>
      <c r="E305" s="179">
        <v>39</v>
      </c>
      <c r="F305" s="157">
        <v>31</v>
      </c>
      <c r="G305" s="169">
        <v>40</v>
      </c>
      <c r="H305" s="169">
        <v>56</v>
      </c>
      <c r="I305" s="207"/>
      <c r="J305" s="195">
        <v>54</v>
      </c>
      <c r="K305" s="193"/>
      <c r="L305" s="197"/>
      <c r="M305" s="207"/>
      <c r="N305" s="197"/>
      <c r="O305" s="196">
        <v>59</v>
      </c>
      <c r="P305" s="206"/>
      <c r="Q305" s="206"/>
      <c r="R305" s="206"/>
      <c r="S305" s="22"/>
      <c r="T305" s="207"/>
      <c r="U305" s="189">
        <v>41</v>
      </c>
      <c r="V305" s="207"/>
      <c r="W305" s="22"/>
      <c r="X305" s="207"/>
      <c r="Y305" s="207"/>
      <c r="Z305" s="207"/>
      <c r="AA305" s="207"/>
      <c r="AB305" s="106">
        <f t="shared" si="48"/>
        <v>7</v>
      </c>
      <c r="AC305" s="108">
        <f t="shared" si="49"/>
        <v>585</v>
      </c>
      <c r="AD305" s="108">
        <f t="shared" si="50"/>
        <v>320</v>
      </c>
      <c r="AE305" s="109">
        <f t="shared" si="51"/>
        <v>54.700854700854705</v>
      </c>
      <c r="AF305" s="29" t="str">
        <f t="shared" si="45"/>
        <v>PASS</v>
      </c>
      <c r="AG305" s="29">
        <f t="shared" si="52"/>
        <v>0</v>
      </c>
      <c r="AH305" s="110" t="str">
        <f t="shared" si="53"/>
        <v>PASS</v>
      </c>
      <c r="AI305" s="100" t="str">
        <f t="shared" si="47"/>
        <v/>
      </c>
    </row>
    <row r="306" spans="1:36" ht="15.75" customHeight="1" thickBot="1">
      <c r="A306" s="58">
        <v>297</v>
      </c>
      <c r="B306" s="174">
        <v>972</v>
      </c>
      <c r="C306" s="175" t="s">
        <v>1601</v>
      </c>
      <c r="D306" s="175" t="s">
        <v>1328</v>
      </c>
      <c r="E306" s="176" t="s">
        <v>865</v>
      </c>
      <c r="F306" s="157" t="s">
        <v>865</v>
      </c>
      <c r="G306" s="168" t="s">
        <v>865</v>
      </c>
      <c r="H306" s="168" t="s">
        <v>865</v>
      </c>
      <c r="I306" s="207"/>
      <c r="J306" s="197"/>
      <c r="K306" s="185"/>
      <c r="L306" s="200"/>
      <c r="M306" s="207"/>
      <c r="N306" s="200"/>
      <c r="O306" s="200"/>
      <c r="P306" s="206"/>
      <c r="Q306" s="206"/>
      <c r="R306" s="158" t="s">
        <v>865</v>
      </c>
      <c r="S306" s="22"/>
      <c r="T306" s="207" t="s">
        <v>865</v>
      </c>
      <c r="U306" s="189" t="s">
        <v>865</v>
      </c>
      <c r="V306" s="207"/>
      <c r="W306" s="22"/>
      <c r="X306" s="207"/>
      <c r="Y306" s="207"/>
      <c r="Z306" s="207"/>
      <c r="AA306" s="207"/>
      <c r="AB306" s="106">
        <f t="shared" si="48"/>
        <v>7</v>
      </c>
      <c r="AC306" s="108">
        <f t="shared" si="49"/>
        <v>570</v>
      </c>
      <c r="AD306" s="108" t="str">
        <f t="shared" si="50"/>
        <v>-</v>
      </c>
      <c r="AE306" s="109" t="str">
        <f t="shared" si="51"/>
        <v>-</v>
      </c>
      <c r="AF306" s="29" t="str">
        <f t="shared" si="45"/>
        <v>ABSENT</v>
      </c>
      <c r="AG306" s="29">
        <f t="shared" si="52"/>
        <v>700</v>
      </c>
      <c r="AH306" s="110" t="str">
        <f t="shared" si="53"/>
        <v>FAIL: 0, ABSENT: 7</v>
      </c>
      <c r="AI306" s="100" t="str">
        <f t="shared" si="47"/>
        <v xml:space="preserve">Tarjuma, Pak studies, English, Urdu, Sociology, Home economics, Health and physical education, </v>
      </c>
    </row>
    <row r="307" spans="1:36" ht="15.75" customHeight="1" thickBot="1">
      <c r="A307" s="58">
        <v>298</v>
      </c>
      <c r="B307" s="177">
        <v>973</v>
      </c>
      <c r="C307" s="178" t="s">
        <v>432</v>
      </c>
      <c r="D307" s="178" t="s">
        <v>1328</v>
      </c>
      <c r="E307" s="179">
        <v>43</v>
      </c>
      <c r="F307" s="157">
        <v>42</v>
      </c>
      <c r="G307" s="169">
        <v>25</v>
      </c>
      <c r="H307" s="169">
        <v>81</v>
      </c>
      <c r="I307" s="207"/>
      <c r="J307" s="195">
        <v>68</v>
      </c>
      <c r="K307" s="193"/>
      <c r="L307" s="197"/>
      <c r="M307" s="207"/>
      <c r="N307" s="197"/>
      <c r="O307" s="197"/>
      <c r="P307" s="206"/>
      <c r="Q307" s="206"/>
      <c r="R307" s="158">
        <v>83</v>
      </c>
      <c r="S307" s="22"/>
      <c r="T307" s="207"/>
      <c r="U307" s="189">
        <v>37</v>
      </c>
      <c r="V307" s="207"/>
      <c r="W307" s="22"/>
      <c r="X307" s="207"/>
      <c r="Y307" s="207"/>
      <c r="Z307" s="207"/>
      <c r="AA307" s="207"/>
      <c r="AB307" s="106">
        <f t="shared" si="48"/>
        <v>7</v>
      </c>
      <c r="AC307" s="108">
        <f t="shared" si="49"/>
        <v>585</v>
      </c>
      <c r="AD307" s="108">
        <f t="shared" si="50"/>
        <v>379</v>
      </c>
      <c r="AE307" s="109">
        <f t="shared" si="51"/>
        <v>64.786324786324784</v>
      </c>
      <c r="AF307" s="29" t="str">
        <f t="shared" si="45"/>
        <v>PASS</v>
      </c>
      <c r="AG307" s="29">
        <f t="shared" si="52"/>
        <v>100</v>
      </c>
      <c r="AH307" s="110" t="str">
        <f t="shared" si="53"/>
        <v>FAIL: 1, ABSENT: 0</v>
      </c>
      <c r="AI307" s="100" t="str">
        <f t="shared" si="47"/>
        <v xml:space="preserve">English, </v>
      </c>
    </row>
    <row r="308" spans="1:36" s="129" customFormat="1" ht="15.75" customHeight="1" thickBot="1">
      <c r="A308" s="127">
        <v>299</v>
      </c>
      <c r="B308" s="174">
        <v>974</v>
      </c>
      <c r="C308" s="175" t="s">
        <v>1602</v>
      </c>
      <c r="D308" s="175" t="s">
        <v>1328</v>
      </c>
      <c r="E308" s="176" t="s">
        <v>865</v>
      </c>
      <c r="F308" s="157">
        <v>28</v>
      </c>
      <c r="G308" s="168">
        <v>37</v>
      </c>
      <c r="H308" s="168">
        <v>81</v>
      </c>
      <c r="I308" s="207"/>
      <c r="J308" s="197"/>
      <c r="K308" s="185"/>
      <c r="L308" s="195" t="s">
        <v>865</v>
      </c>
      <c r="M308" s="189" t="s">
        <v>865</v>
      </c>
      <c r="N308" s="200"/>
      <c r="O308" s="200"/>
      <c r="P308" s="206"/>
      <c r="Q308" s="206"/>
      <c r="R308" s="206"/>
      <c r="S308" s="128"/>
      <c r="T308" s="207"/>
      <c r="U308" s="207"/>
      <c r="V308" s="207"/>
      <c r="W308" s="128"/>
      <c r="X308" s="189" t="s">
        <v>865</v>
      </c>
      <c r="Y308" s="207"/>
      <c r="Z308" s="207"/>
      <c r="AA308" s="207"/>
      <c r="AB308" s="106">
        <f t="shared" si="48"/>
        <v>7</v>
      </c>
      <c r="AC308" s="108">
        <f t="shared" si="49"/>
        <v>585</v>
      </c>
      <c r="AD308" s="108" t="str">
        <f t="shared" si="50"/>
        <v>-</v>
      </c>
      <c r="AE308" s="109" t="str">
        <f t="shared" si="51"/>
        <v>-</v>
      </c>
      <c r="AF308" s="29" t="str">
        <f t="shared" si="45"/>
        <v>FAIL</v>
      </c>
      <c r="AG308" s="29">
        <f t="shared" si="52"/>
        <v>400</v>
      </c>
      <c r="AH308" s="110" t="str">
        <f t="shared" si="53"/>
        <v>FAIL: 0, ABSENT: 4</v>
      </c>
      <c r="AI308" s="100" t="str">
        <f t="shared" si="47"/>
        <v xml:space="preserve">Tarjuma, Education, History, Psychology, </v>
      </c>
    </row>
    <row r="309" spans="1:36" s="133" customFormat="1" ht="15.75" customHeight="1" thickBot="1">
      <c r="A309" s="132">
        <v>300</v>
      </c>
      <c r="B309" s="177">
        <v>975</v>
      </c>
      <c r="C309" s="178" t="s">
        <v>367</v>
      </c>
      <c r="D309" s="178" t="s">
        <v>1328</v>
      </c>
      <c r="E309" s="179">
        <v>43</v>
      </c>
      <c r="F309" s="157">
        <v>47</v>
      </c>
      <c r="G309" s="169">
        <v>80</v>
      </c>
      <c r="H309" s="169">
        <v>70</v>
      </c>
      <c r="I309" s="207"/>
      <c r="J309" s="200"/>
      <c r="K309" s="193"/>
      <c r="L309" s="196">
        <v>58</v>
      </c>
      <c r="M309" s="207"/>
      <c r="N309" s="196">
        <v>67</v>
      </c>
      <c r="O309" s="197"/>
      <c r="P309" s="206"/>
      <c r="Q309" s="206"/>
      <c r="R309" s="206"/>
      <c r="T309" s="207"/>
      <c r="U309" s="207"/>
      <c r="V309" s="207"/>
      <c r="X309" s="207"/>
      <c r="Y309" s="189" t="s">
        <v>865</v>
      </c>
      <c r="Z309" s="207"/>
      <c r="AA309" s="207"/>
      <c r="AB309" s="106">
        <f t="shared" si="48"/>
        <v>7</v>
      </c>
      <c r="AC309" s="108">
        <f t="shared" si="49"/>
        <v>585</v>
      </c>
      <c r="AD309" s="108">
        <f t="shared" si="50"/>
        <v>365</v>
      </c>
      <c r="AE309" s="109">
        <f t="shared" si="51"/>
        <v>62.393162393162392</v>
      </c>
      <c r="AF309" s="29" t="str">
        <f t="shared" si="45"/>
        <v>PASS</v>
      </c>
      <c r="AG309" s="29">
        <f t="shared" si="52"/>
        <v>100</v>
      </c>
      <c r="AH309" s="110" t="str">
        <f t="shared" si="53"/>
        <v>FAIL: 0, ABSENT: 1</v>
      </c>
      <c r="AI309" s="100" t="str">
        <f t="shared" si="47"/>
        <v xml:space="preserve">Statistics, </v>
      </c>
    </row>
    <row r="310" spans="1:36" s="131" customFormat="1" ht="26.25" customHeight="1" thickBot="1">
      <c r="A310" s="130">
        <v>301</v>
      </c>
      <c r="B310" s="174">
        <v>976</v>
      </c>
      <c r="C310" s="175" t="s">
        <v>1603</v>
      </c>
      <c r="D310" s="175" t="s">
        <v>1328</v>
      </c>
      <c r="E310" s="176">
        <v>47</v>
      </c>
      <c r="F310" s="157">
        <v>31</v>
      </c>
      <c r="G310" s="168">
        <v>52</v>
      </c>
      <c r="H310" s="168" t="s">
        <v>865</v>
      </c>
      <c r="I310" s="207"/>
      <c r="J310" s="197"/>
      <c r="K310" s="185"/>
      <c r="L310" s="201" t="s">
        <v>865</v>
      </c>
      <c r="M310" s="207"/>
      <c r="N310" s="200"/>
      <c r="O310" s="195">
        <v>87</v>
      </c>
      <c r="P310" s="206"/>
      <c r="Q310" s="206"/>
      <c r="R310" s="206"/>
      <c r="S310" s="48"/>
      <c r="T310" s="207"/>
      <c r="U310" s="189">
        <v>54</v>
      </c>
      <c r="V310" s="207"/>
      <c r="W310" s="48"/>
      <c r="X310" s="207"/>
      <c r="Y310" s="207"/>
      <c r="Z310" s="207"/>
      <c r="AA310" s="207"/>
      <c r="AB310" s="106">
        <f t="shared" si="48"/>
        <v>7</v>
      </c>
      <c r="AC310" s="108">
        <f t="shared" si="49"/>
        <v>585</v>
      </c>
      <c r="AD310" s="108" t="str">
        <f t="shared" si="50"/>
        <v>-</v>
      </c>
      <c r="AE310" s="109" t="str">
        <f t="shared" si="51"/>
        <v>-</v>
      </c>
      <c r="AF310" s="29" t="str">
        <f t="shared" si="45"/>
        <v>FAIL</v>
      </c>
      <c r="AG310" s="29">
        <f t="shared" si="52"/>
        <v>200</v>
      </c>
      <c r="AH310" s="110" t="str">
        <f t="shared" si="53"/>
        <v>FAIL: 0, ABSENT: 2</v>
      </c>
      <c r="AI310" s="100" t="str">
        <f t="shared" si="47"/>
        <v xml:space="preserve">Urdu, Education, </v>
      </c>
    </row>
    <row r="311" spans="1:36" s="103" customFormat="1" ht="15.75" thickBot="1">
      <c r="A311" s="58">
        <v>302</v>
      </c>
      <c r="B311" s="177">
        <v>977</v>
      </c>
      <c r="C311" s="178" t="s">
        <v>1604</v>
      </c>
      <c r="D311" s="178" t="s">
        <v>1328</v>
      </c>
      <c r="E311" s="179" t="s">
        <v>865</v>
      </c>
      <c r="F311" s="157" t="s">
        <v>865</v>
      </c>
      <c r="G311" s="169" t="s">
        <v>865</v>
      </c>
      <c r="H311" s="169" t="s">
        <v>865</v>
      </c>
      <c r="I311" s="207"/>
      <c r="J311" s="200"/>
      <c r="K311" s="193"/>
      <c r="L311" s="197"/>
      <c r="M311" s="207"/>
      <c r="N311" s="197"/>
      <c r="O311" s="197"/>
      <c r="P311" s="206" t="s">
        <v>865</v>
      </c>
      <c r="Q311" s="206"/>
      <c r="R311" s="158" t="s">
        <v>865</v>
      </c>
      <c r="S311" s="135"/>
      <c r="T311" s="207"/>
      <c r="U311" s="189" t="s">
        <v>865</v>
      </c>
      <c r="V311" s="207"/>
      <c r="W311" s="135"/>
      <c r="X311" s="207"/>
      <c r="Y311" s="207"/>
      <c r="Z311" s="207"/>
      <c r="AA311" s="207"/>
      <c r="AB311" s="106">
        <f t="shared" si="48"/>
        <v>7</v>
      </c>
      <c r="AC311" s="108">
        <f t="shared" si="49"/>
        <v>585</v>
      </c>
      <c r="AD311" s="108" t="str">
        <f t="shared" si="50"/>
        <v>-</v>
      </c>
      <c r="AE311" s="109" t="str">
        <f t="shared" si="51"/>
        <v>-</v>
      </c>
      <c r="AF311" s="29" t="str">
        <f t="shared" si="45"/>
        <v>ABSENT</v>
      </c>
      <c r="AG311" s="29">
        <f t="shared" si="52"/>
        <v>700</v>
      </c>
      <c r="AH311" s="110" t="str">
        <f t="shared" si="53"/>
        <v>FAIL: 0, ABSENT: 7</v>
      </c>
      <c r="AI311" s="100" t="str">
        <f t="shared" si="47"/>
        <v xml:space="preserve">Tarjuma, Pak studies, English, Urdu, Philosophy, Sociology, Health and physical education, </v>
      </c>
      <c r="AJ311" s="129"/>
    </row>
    <row r="312" spans="1:36" ht="15.75" customHeight="1" thickBot="1">
      <c r="A312" s="58">
        <v>303</v>
      </c>
      <c r="B312" s="174">
        <v>978</v>
      </c>
      <c r="C312" s="175" t="s">
        <v>1605</v>
      </c>
      <c r="D312" s="175" t="s">
        <v>1328</v>
      </c>
      <c r="E312" s="176">
        <v>38</v>
      </c>
      <c r="F312" s="157">
        <v>36</v>
      </c>
      <c r="G312" s="168">
        <v>30</v>
      </c>
      <c r="H312" s="168">
        <v>87</v>
      </c>
      <c r="I312" s="207"/>
      <c r="J312" s="196">
        <v>65</v>
      </c>
      <c r="K312" s="185"/>
      <c r="L312" s="200"/>
      <c r="M312" s="207"/>
      <c r="N312" s="200"/>
      <c r="O312" s="200"/>
      <c r="P312" s="206"/>
      <c r="Q312" s="158">
        <v>73</v>
      </c>
      <c r="R312" s="206"/>
      <c r="S312" s="133"/>
      <c r="T312" s="207"/>
      <c r="U312" s="189">
        <v>48</v>
      </c>
      <c r="V312" s="207"/>
      <c r="W312" s="133"/>
      <c r="X312" s="207"/>
      <c r="Y312" s="207"/>
      <c r="Z312" s="207"/>
      <c r="AA312" s="207"/>
      <c r="AB312" s="106">
        <f t="shared" ref="AB312:AB333" si="54">COUNTA(E312:AA312)</f>
        <v>7</v>
      </c>
      <c r="AC312" s="108">
        <f t="shared" ref="AC312:AC333" si="55">SUMPRODUCT($E$6:$AA$6*(LEN(E312:AA312)&gt;0))</f>
        <v>585</v>
      </c>
      <c r="AD312" s="108">
        <f t="shared" ref="AD312:AD333" si="56">IF(AF312="PASS", SUMIF(E312:AA312,"&gt;0"), "-")</f>
        <v>377</v>
      </c>
      <c r="AE312" s="109">
        <f t="shared" ref="AE312:AE333" si="57">IF(ISNUMBER(AD312), AD312/AC312*100, "-")</f>
        <v>64.444444444444443</v>
      </c>
      <c r="AF312" s="29" t="str">
        <f t="shared" si="45"/>
        <v>PASS</v>
      </c>
      <c r="AG312" s="29">
        <f t="shared" ref="AG312:AG333" si="58">IF(
   AH312="PASS",
   0,
   IF(
      VALUE(MID(AH312,FIND("ABSENT: ",AH312)+8,10))=7,
      700,
      IF(
         VALUE(MID(AH312,FIND("FAIL: ",AH312)+6,FIND(",",AH312)-FIND("FAIL: ",AH312)-6))&gt;2,
         500,
         100 * (
            VALUE(MID(AH312,FIND("FAIL: ",AH312)+6,FIND(",",AH312)-FIND("FAIL: ",AH312)-6))
            +
            VALUE(MID(AH312,FIND("ABSENT: ",AH312)+8,10))
         )
      )
   )
)</f>
        <v>100</v>
      </c>
      <c r="AH312" s="110" t="str">
        <f t="shared" ref="AH312:AH333" si="59">IF(
   AND(
      COUNTIF(E312:F312,"&lt;17")=0,
      COUNTIF(G312:T312,"&lt;33")=0,
      COUNTIF(Z312:AA312,"&lt;33")=0,
      COUNTIF(U312:Y312,"&lt;28")=0,
      COUNTIF(E312:AA312,"A")+COUNTIF(E312:AA312,"Absent")=0
   ),
   "PASS",
   "FAIL: " &amp;
   (COUNTIF(E312:F312,"&lt;17") +
    COUNTIF(G312:T312,"&lt;33") +
    COUNTIF(Z312:AA312,"&lt;33") +
    COUNTIF(U312:Y312,"&lt;28")
   )
   &amp; ", ABSENT: " &amp;
   (COUNTIF(E312:AA312,"A") + COUNTIF(E312:AA312,"Absent"))
)</f>
        <v>FAIL: 1, ABSENT: 0</v>
      </c>
      <c r="AI312" s="100" t="str">
        <f t="shared" si="47"/>
        <v xml:space="preserve">English, </v>
      </c>
      <c r="AJ312" s="133"/>
    </row>
    <row r="313" spans="1:36" ht="15.75" customHeight="1" thickBot="1">
      <c r="A313" s="58">
        <v>304</v>
      </c>
      <c r="B313" s="177">
        <v>979</v>
      </c>
      <c r="C313" s="178" t="s">
        <v>251</v>
      </c>
      <c r="D313" s="178" t="s">
        <v>1328</v>
      </c>
      <c r="E313" s="179">
        <v>46</v>
      </c>
      <c r="F313" s="157">
        <v>38</v>
      </c>
      <c r="G313" s="169" t="s">
        <v>865</v>
      </c>
      <c r="H313" s="169">
        <v>80</v>
      </c>
      <c r="I313" s="207"/>
      <c r="J313" s="200"/>
      <c r="K313" s="193"/>
      <c r="L313" s="197"/>
      <c r="M313" s="207"/>
      <c r="N313" s="196" t="s">
        <v>865</v>
      </c>
      <c r="O313" s="197"/>
      <c r="P313" s="206"/>
      <c r="Q313" s="158">
        <v>75</v>
      </c>
      <c r="R313" s="206"/>
      <c r="S313" s="133"/>
      <c r="T313" s="189">
        <v>21</v>
      </c>
      <c r="U313" s="207"/>
      <c r="V313" s="207"/>
      <c r="W313" s="133"/>
      <c r="X313" s="207"/>
      <c r="Y313" s="207"/>
      <c r="Z313" s="207"/>
      <c r="AA313" s="207"/>
      <c r="AB313" s="106">
        <f t="shared" si="54"/>
        <v>7</v>
      </c>
      <c r="AC313" s="108">
        <f t="shared" si="55"/>
        <v>585</v>
      </c>
      <c r="AD313" s="108" t="str">
        <f t="shared" si="56"/>
        <v>-</v>
      </c>
      <c r="AE313" s="109" t="str">
        <f t="shared" si="57"/>
        <v>-</v>
      </c>
      <c r="AF313" s="29" t="str">
        <f t="shared" si="45"/>
        <v>FAIL</v>
      </c>
      <c r="AG313" s="29">
        <f t="shared" si="58"/>
        <v>300</v>
      </c>
      <c r="AH313" s="110" t="str">
        <f t="shared" si="59"/>
        <v>FAIL: 1, ABSENT: 2</v>
      </c>
      <c r="AI313" s="100" t="str">
        <f t="shared" si="47"/>
        <v xml:space="preserve">English, Islamiat elective, Home economics, </v>
      </c>
      <c r="AJ313" s="133"/>
    </row>
    <row r="314" spans="1:36" ht="15.75" customHeight="1" thickBot="1">
      <c r="A314" s="58">
        <v>305</v>
      </c>
      <c r="B314" s="174">
        <v>980</v>
      </c>
      <c r="C314" s="175" t="s">
        <v>1606</v>
      </c>
      <c r="D314" s="175" t="s">
        <v>1328</v>
      </c>
      <c r="E314" s="176">
        <v>35</v>
      </c>
      <c r="F314" s="157">
        <v>26</v>
      </c>
      <c r="G314" s="168">
        <v>29</v>
      </c>
      <c r="H314" s="168">
        <v>49</v>
      </c>
      <c r="I314" s="207"/>
      <c r="J314" s="196">
        <v>47</v>
      </c>
      <c r="K314" s="185"/>
      <c r="L314" s="200"/>
      <c r="M314" s="207"/>
      <c r="N314" s="200"/>
      <c r="O314" s="200"/>
      <c r="P314" s="206"/>
      <c r="Q314" s="158">
        <v>71</v>
      </c>
      <c r="R314" s="206"/>
      <c r="S314" s="49"/>
      <c r="T314" s="207"/>
      <c r="U314" s="189">
        <v>38</v>
      </c>
      <c r="V314" s="207"/>
      <c r="W314" s="49"/>
      <c r="X314" s="207"/>
      <c r="Y314" s="207"/>
      <c r="Z314" s="207"/>
      <c r="AA314" s="207"/>
      <c r="AB314" s="106">
        <f t="shared" si="54"/>
        <v>7</v>
      </c>
      <c r="AC314" s="108">
        <f t="shared" si="55"/>
        <v>585</v>
      </c>
      <c r="AD314" s="108">
        <f t="shared" si="56"/>
        <v>295</v>
      </c>
      <c r="AE314" s="109">
        <f t="shared" si="57"/>
        <v>50.427350427350426</v>
      </c>
      <c r="AF314" s="29" t="str">
        <f t="shared" si="45"/>
        <v>PASS</v>
      </c>
      <c r="AG314" s="29">
        <f t="shared" si="58"/>
        <v>100</v>
      </c>
      <c r="AH314" s="110" t="str">
        <f t="shared" si="59"/>
        <v>FAIL: 1, ABSENT: 0</v>
      </c>
      <c r="AI314" s="100" t="str">
        <f t="shared" si="47"/>
        <v xml:space="preserve">English, </v>
      </c>
      <c r="AJ314" s="131"/>
    </row>
    <row r="315" spans="1:36" ht="15.75" customHeight="1" thickBot="1">
      <c r="A315" s="58">
        <v>306</v>
      </c>
      <c r="B315" s="177">
        <v>981</v>
      </c>
      <c r="C315" s="178" t="s">
        <v>1607</v>
      </c>
      <c r="D315" s="178" t="s">
        <v>1328</v>
      </c>
      <c r="E315" s="179">
        <v>36</v>
      </c>
      <c r="F315" s="157">
        <v>31</v>
      </c>
      <c r="G315" s="169">
        <v>17</v>
      </c>
      <c r="H315" s="169">
        <v>57</v>
      </c>
      <c r="I315" s="207"/>
      <c r="J315" s="200"/>
      <c r="K315" s="193"/>
      <c r="L315" s="197"/>
      <c r="M315" s="207"/>
      <c r="N315" s="196" t="s">
        <v>865</v>
      </c>
      <c r="O315" s="197"/>
      <c r="P315" s="206"/>
      <c r="Q315" s="206"/>
      <c r="R315" s="206"/>
      <c r="S315" s="26"/>
      <c r="T315" s="189">
        <v>30</v>
      </c>
      <c r="U315" s="207"/>
      <c r="V315" s="189" t="s">
        <v>865</v>
      </c>
      <c r="W315" s="26"/>
      <c r="X315" s="207"/>
      <c r="Y315" s="207"/>
      <c r="Z315" s="207"/>
      <c r="AA315" s="207"/>
      <c r="AB315" s="106">
        <f t="shared" si="54"/>
        <v>7</v>
      </c>
      <c r="AC315" s="108">
        <f t="shared" si="55"/>
        <v>570</v>
      </c>
      <c r="AD315" s="108" t="str">
        <f t="shared" si="56"/>
        <v>-</v>
      </c>
      <c r="AE315" s="109" t="str">
        <f t="shared" si="57"/>
        <v>-</v>
      </c>
      <c r="AF315" s="29" t="str">
        <f t="shared" si="45"/>
        <v>FAIL</v>
      </c>
      <c r="AG315" s="29">
        <f t="shared" si="58"/>
        <v>400</v>
      </c>
      <c r="AH315" s="110" t="str">
        <f t="shared" si="59"/>
        <v>FAIL: 2, ABSENT: 2</v>
      </c>
      <c r="AI315" s="100" t="str">
        <f t="shared" si="47"/>
        <v xml:space="preserve">English, Islamiat elective, Home economics, Geography, </v>
      </c>
    </row>
    <row r="316" spans="1:36" ht="15.75" customHeight="1" thickBot="1">
      <c r="A316" s="58">
        <v>307</v>
      </c>
      <c r="B316" s="174">
        <v>982</v>
      </c>
      <c r="C316" s="175" t="s">
        <v>1608</v>
      </c>
      <c r="D316" s="175" t="s">
        <v>1328</v>
      </c>
      <c r="E316" s="176" t="s">
        <v>865</v>
      </c>
      <c r="F316" s="157" t="s">
        <v>865</v>
      </c>
      <c r="G316" s="168">
        <v>74</v>
      </c>
      <c r="H316" s="168" t="s">
        <v>865</v>
      </c>
      <c r="I316" s="207"/>
      <c r="J316" s="197"/>
      <c r="K316" s="185"/>
      <c r="L316" s="195">
        <v>75</v>
      </c>
      <c r="M316" s="207"/>
      <c r="N316" s="200"/>
      <c r="O316" s="200" t="s">
        <v>865</v>
      </c>
      <c r="P316" s="206"/>
      <c r="Q316" s="206"/>
      <c r="R316" s="206"/>
      <c r="S316" s="26"/>
      <c r="T316" s="207"/>
      <c r="U316" s="207"/>
      <c r="V316" s="207"/>
      <c r="W316" s="26"/>
      <c r="X316" s="189">
        <v>42</v>
      </c>
      <c r="Y316" s="207"/>
      <c r="Z316" s="207"/>
      <c r="AA316" s="207"/>
      <c r="AB316" s="106">
        <f t="shared" si="54"/>
        <v>7</v>
      </c>
      <c r="AC316" s="108">
        <f t="shared" si="55"/>
        <v>585</v>
      </c>
      <c r="AD316" s="108" t="str">
        <f t="shared" si="56"/>
        <v>-</v>
      </c>
      <c r="AE316" s="109" t="str">
        <f t="shared" si="57"/>
        <v>-</v>
      </c>
      <c r="AF316" s="29" t="str">
        <f t="shared" si="45"/>
        <v>FAIL</v>
      </c>
      <c r="AG316" s="29">
        <f t="shared" si="58"/>
        <v>400</v>
      </c>
      <c r="AH316" s="110" t="str">
        <f t="shared" si="59"/>
        <v>FAIL: 0, ABSENT: 4</v>
      </c>
      <c r="AI316" s="100" t="str">
        <f t="shared" si="47"/>
        <v xml:space="preserve">Tarjuma, Pak studies, Urdu, Persian, </v>
      </c>
    </row>
    <row r="317" spans="1:36" ht="15.75" customHeight="1" thickBot="1">
      <c r="A317" s="58">
        <v>308</v>
      </c>
      <c r="B317" s="177">
        <v>983</v>
      </c>
      <c r="C317" s="178" t="s">
        <v>181</v>
      </c>
      <c r="D317" s="178" t="s">
        <v>1328</v>
      </c>
      <c r="E317" s="179" t="s">
        <v>865</v>
      </c>
      <c r="F317" s="157" t="s">
        <v>865</v>
      </c>
      <c r="G317" s="169" t="s">
        <v>865</v>
      </c>
      <c r="H317" s="169" t="s">
        <v>865</v>
      </c>
      <c r="I317" s="207"/>
      <c r="J317" s="200"/>
      <c r="K317" s="193"/>
      <c r="L317" s="209" t="s">
        <v>865</v>
      </c>
      <c r="M317" s="207"/>
      <c r="N317" s="197"/>
      <c r="O317" s="197"/>
      <c r="P317" s="206"/>
      <c r="Q317" s="206"/>
      <c r="R317" s="158" t="s">
        <v>865</v>
      </c>
      <c r="S317" s="26"/>
      <c r="T317" s="207"/>
      <c r="U317" s="207"/>
      <c r="V317" s="207"/>
      <c r="W317" s="26"/>
      <c r="X317" s="207" t="s">
        <v>865</v>
      </c>
      <c r="Y317" s="207"/>
      <c r="Z317" s="207"/>
      <c r="AA317" s="207"/>
      <c r="AB317" s="106">
        <f t="shared" si="54"/>
        <v>7</v>
      </c>
      <c r="AC317" s="108">
        <f t="shared" si="55"/>
        <v>585</v>
      </c>
      <c r="AD317" s="108" t="str">
        <f t="shared" si="56"/>
        <v>-</v>
      </c>
      <c r="AE317" s="109" t="str">
        <f t="shared" si="57"/>
        <v>-</v>
      </c>
      <c r="AF317" s="29" t="str">
        <f t="shared" si="45"/>
        <v>ABSENT</v>
      </c>
      <c r="AG317" s="29">
        <f t="shared" si="58"/>
        <v>700</v>
      </c>
      <c r="AH317" s="110" t="str">
        <f t="shared" si="59"/>
        <v>FAIL: 0, ABSENT: 7</v>
      </c>
      <c r="AI317" s="100" t="str">
        <f t="shared" si="47"/>
        <v xml:space="preserve">Tarjuma, Pak studies, English, Urdu, Education, Sociology, Psychology, </v>
      </c>
    </row>
    <row r="318" spans="1:36" ht="15.75" customHeight="1" thickBot="1">
      <c r="A318" s="58">
        <v>309</v>
      </c>
      <c r="B318" s="174">
        <v>984</v>
      </c>
      <c r="C318" s="175" t="s">
        <v>1609</v>
      </c>
      <c r="D318" s="175" t="s">
        <v>1328</v>
      </c>
      <c r="E318" s="176">
        <v>46</v>
      </c>
      <c r="F318" s="157">
        <v>39</v>
      </c>
      <c r="G318" s="168" t="s">
        <v>865</v>
      </c>
      <c r="H318" s="168" t="s">
        <v>865</v>
      </c>
      <c r="I318" s="207"/>
      <c r="J318" s="197"/>
      <c r="K318" s="185"/>
      <c r="L318" s="195">
        <v>62</v>
      </c>
      <c r="M318" s="207"/>
      <c r="N318" s="195">
        <v>73</v>
      </c>
      <c r="O318" s="200"/>
      <c r="P318" s="206"/>
      <c r="Q318" s="206"/>
      <c r="R318" s="206"/>
      <c r="S318" s="26"/>
      <c r="T318" s="207"/>
      <c r="U318" s="207"/>
      <c r="V318" s="207"/>
      <c r="W318" s="26"/>
      <c r="X318" s="207"/>
      <c r="Y318" s="189" t="s">
        <v>865</v>
      </c>
      <c r="Z318" s="207"/>
      <c r="AA318" s="207"/>
      <c r="AB318" s="106">
        <f t="shared" si="54"/>
        <v>7</v>
      </c>
      <c r="AC318" s="108">
        <f t="shared" si="55"/>
        <v>585</v>
      </c>
      <c r="AD318" s="108" t="str">
        <f t="shared" si="56"/>
        <v>-</v>
      </c>
      <c r="AE318" s="109" t="str">
        <f t="shared" si="57"/>
        <v>-</v>
      </c>
      <c r="AF318" s="29" t="str">
        <f t="shared" si="45"/>
        <v>FAIL</v>
      </c>
      <c r="AG318" s="29">
        <f t="shared" si="58"/>
        <v>300</v>
      </c>
      <c r="AH318" s="110" t="str">
        <f t="shared" si="59"/>
        <v>FAIL: 0, ABSENT: 3</v>
      </c>
      <c r="AI318" s="100" t="str">
        <f t="shared" si="47"/>
        <v xml:space="preserve">English, Urdu, Statistics, </v>
      </c>
    </row>
    <row r="319" spans="1:36" ht="15.75" customHeight="1" thickBot="1">
      <c r="A319" s="58">
        <v>310</v>
      </c>
      <c r="B319" s="177">
        <v>985</v>
      </c>
      <c r="C319" s="178" t="s">
        <v>204</v>
      </c>
      <c r="D319" s="178" t="s">
        <v>1328</v>
      </c>
      <c r="E319" s="179">
        <v>38</v>
      </c>
      <c r="F319" s="157">
        <v>33</v>
      </c>
      <c r="G319" s="169">
        <v>32</v>
      </c>
      <c r="H319" s="169">
        <v>44</v>
      </c>
      <c r="I319" s="207"/>
      <c r="J319" s="200"/>
      <c r="K319" s="193"/>
      <c r="L319" s="197"/>
      <c r="M319" s="207"/>
      <c r="N319" s="197"/>
      <c r="O319" s="197"/>
      <c r="P319" s="206"/>
      <c r="Q319" s="206"/>
      <c r="R319" s="206"/>
      <c r="S319" s="26"/>
      <c r="T319" s="189">
        <v>47</v>
      </c>
      <c r="U319" s="207"/>
      <c r="V319" s="189">
        <v>52</v>
      </c>
      <c r="W319" s="26"/>
      <c r="X319" s="189">
        <v>44</v>
      </c>
      <c r="Y319" s="207"/>
      <c r="Z319" s="207"/>
      <c r="AA319" s="207"/>
      <c r="AB319" s="106">
        <f t="shared" si="54"/>
        <v>7</v>
      </c>
      <c r="AC319" s="108">
        <f t="shared" si="55"/>
        <v>555</v>
      </c>
      <c r="AD319" s="108">
        <f t="shared" si="56"/>
        <v>290</v>
      </c>
      <c r="AE319" s="109">
        <f t="shared" si="57"/>
        <v>52.252252252252248</v>
      </c>
      <c r="AF319" s="29" t="str">
        <f t="shared" si="45"/>
        <v>PASS</v>
      </c>
      <c r="AG319" s="29">
        <f t="shared" si="58"/>
        <v>100</v>
      </c>
      <c r="AH319" s="110" t="str">
        <f t="shared" si="59"/>
        <v>FAIL: 1, ABSENT: 0</v>
      </c>
      <c r="AI319" s="100" t="str">
        <f t="shared" si="47"/>
        <v xml:space="preserve">English, </v>
      </c>
    </row>
    <row r="320" spans="1:36" ht="15.75" customHeight="1" thickBot="1">
      <c r="A320" s="58">
        <v>311</v>
      </c>
      <c r="B320" s="174">
        <v>986</v>
      </c>
      <c r="C320" s="175" t="s">
        <v>1610</v>
      </c>
      <c r="D320" s="175" t="s">
        <v>1328</v>
      </c>
      <c r="E320" s="176">
        <v>43</v>
      </c>
      <c r="F320" s="157">
        <v>37</v>
      </c>
      <c r="G320" s="168">
        <v>38</v>
      </c>
      <c r="H320" s="168">
        <v>65</v>
      </c>
      <c r="I320" s="207"/>
      <c r="J320" s="197"/>
      <c r="K320" s="185"/>
      <c r="L320" s="200"/>
      <c r="M320" s="207"/>
      <c r="N320" s="195">
        <v>82</v>
      </c>
      <c r="O320" s="200"/>
      <c r="P320" s="206"/>
      <c r="Q320" s="206"/>
      <c r="R320" s="206"/>
      <c r="S320" s="26"/>
      <c r="T320" s="189">
        <v>41</v>
      </c>
      <c r="U320" s="207"/>
      <c r="V320" s="189">
        <v>50</v>
      </c>
      <c r="W320" s="26"/>
      <c r="X320" s="207"/>
      <c r="Y320" s="207"/>
      <c r="Z320" s="207"/>
      <c r="AA320" s="207"/>
      <c r="AB320" s="106">
        <f t="shared" si="54"/>
        <v>7</v>
      </c>
      <c r="AC320" s="108">
        <f t="shared" si="55"/>
        <v>570</v>
      </c>
      <c r="AD320" s="108">
        <f t="shared" si="56"/>
        <v>356</v>
      </c>
      <c r="AE320" s="109">
        <f t="shared" si="57"/>
        <v>62.456140350877199</v>
      </c>
      <c r="AF320" s="29" t="str">
        <f t="shared" si="45"/>
        <v>PASS</v>
      </c>
      <c r="AG320" s="29">
        <f t="shared" si="58"/>
        <v>0</v>
      </c>
      <c r="AH320" s="110" t="str">
        <f t="shared" si="59"/>
        <v>PASS</v>
      </c>
      <c r="AI320" s="100" t="str">
        <f t="shared" si="47"/>
        <v/>
      </c>
    </row>
    <row r="321" spans="1:35" ht="15.75" customHeight="1" thickBot="1">
      <c r="A321" s="58">
        <v>312</v>
      </c>
      <c r="B321" s="154">
        <v>987</v>
      </c>
      <c r="C321" s="155" t="s">
        <v>604</v>
      </c>
      <c r="D321" s="155" t="s">
        <v>1328</v>
      </c>
      <c r="E321" s="157" t="s">
        <v>865</v>
      </c>
      <c r="F321" s="157">
        <v>30</v>
      </c>
      <c r="G321" s="158">
        <v>24</v>
      </c>
      <c r="H321" s="158">
        <v>53</v>
      </c>
      <c r="I321" s="207"/>
      <c r="J321" s="207"/>
      <c r="K321" s="206"/>
      <c r="L321" s="207"/>
      <c r="M321" s="207" t="s">
        <v>865</v>
      </c>
      <c r="N321" s="189">
        <v>53</v>
      </c>
      <c r="O321" s="207"/>
      <c r="P321" s="206"/>
      <c r="Q321" s="158">
        <v>72</v>
      </c>
      <c r="R321" s="206"/>
      <c r="S321" s="26"/>
      <c r="T321" s="207"/>
      <c r="U321" s="207"/>
      <c r="V321" s="207"/>
      <c r="W321" s="26"/>
      <c r="X321" s="207"/>
      <c r="Y321" s="207"/>
      <c r="Z321" s="207"/>
      <c r="AA321" s="207"/>
      <c r="AB321" s="106">
        <f t="shared" si="54"/>
        <v>7</v>
      </c>
      <c r="AC321" s="108">
        <f t="shared" si="55"/>
        <v>600</v>
      </c>
      <c r="AD321" s="108" t="str">
        <f t="shared" si="56"/>
        <v>-</v>
      </c>
      <c r="AE321" s="109" t="str">
        <f t="shared" si="57"/>
        <v>-</v>
      </c>
      <c r="AF321" s="29" t="str">
        <f t="shared" si="45"/>
        <v>FAIL</v>
      </c>
      <c r="AG321" s="29">
        <f t="shared" si="58"/>
        <v>300</v>
      </c>
      <c r="AH321" s="110" t="str">
        <f t="shared" si="59"/>
        <v>FAIL: 1, ABSENT: 2</v>
      </c>
      <c r="AI321" s="100" t="str">
        <f t="shared" si="47"/>
        <v xml:space="preserve">Tarjuma, English, History, </v>
      </c>
    </row>
    <row r="322" spans="1:35" ht="15.75" customHeight="1" thickBot="1">
      <c r="A322" s="58">
        <v>313</v>
      </c>
      <c r="B322" s="154">
        <v>989</v>
      </c>
      <c r="C322" s="155" t="s">
        <v>1611</v>
      </c>
      <c r="D322" s="155" t="s">
        <v>1328</v>
      </c>
      <c r="E322" s="157">
        <v>16</v>
      </c>
      <c r="F322" s="157">
        <v>14</v>
      </c>
      <c r="G322" s="158" t="s">
        <v>865</v>
      </c>
      <c r="H322" s="158">
        <v>28</v>
      </c>
      <c r="I322" s="207" t="s">
        <v>865</v>
      </c>
      <c r="J322" s="207"/>
      <c r="K322" s="206"/>
      <c r="L322" s="207"/>
      <c r="M322" s="207" t="s">
        <v>865</v>
      </c>
      <c r="N322" s="207"/>
      <c r="O322" s="207"/>
      <c r="P322" s="206"/>
      <c r="Q322" s="206"/>
      <c r="R322" s="158">
        <v>23</v>
      </c>
      <c r="S322" s="26"/>
      <c r="T322" s="207"/>
      <c r="U322" s="207"/>
      <c r="V322" s="207"/>
      <c r="W322" s="26"/>
      <c r="X322" s="207"/>
      <c r="Y322" s="207"/>
      <c r="Z322" s="207"/>
      <c r="AA322" s="207"/>
      <c r="AB322" s="106">
        <f t="shared" si="54"/>
        <v>7</v>
      </c>
      <c r="AC322" s="108">
        <f t="shared" si="55"/>
        <v>600</v>
      </c>
      <c r="AD322" s="108" t="str">
        <f t="shared" si="56"/>
        <v>-</v>
      </c>
      <c r="AE322" s="109" t="str">
        <f t="shared" si="57"/>
        <v>-</v>
      </c>
      <c r="AF322" s="29" t="str">
        <f t="shared" si="45"/>
        <v>FAIL</v>
      </c>
      <c r="AG322" s="29">
        <f t="shared" si="58"/>
        <v>500</v>
      </c>
      <c r="AH322" s="110" t="str">
        <f t="shared" si="59"/>
        <v>FAIL: 4, ABSENT: 3</v>
      </c>
      <c r="AI322" s="100" t="str">
        <f t="shared" si="47"/>
        <v xml:space="preserve">Tarjuma, Pak studies, English, Urdu, Fine arts, History, Sociology, </v>
      </c>
    </row>
    <row r="323" spans="1:35" ht="15.75" customHeight="1" thickBot="1">
      <c r="A323" s="58">
        <v>314</v>
      </c>
      <c r="B323" s="154">
        <v>990</v>
      </c>
      <c r="C323" s="155" t="s">
        <v>1612</v>
      </c>
      <c r="D323" s="155" t="s">
        <v>1328</v>
      </c>
      <c r="E323" s="157">
        <v>48</v>
      </c>
      <c r="F323" s="157">
        <v>31</v>
      </c>
      <c r="G323" s="158">
        <v>54</v>
      </c>
      <c r="H323" s="158">
        <v>68</v>
      </c>
      <c r="I323" s="207"/>
      <c r="J323" s="207"/>
      <c r="K323" s="206"/>
      <c r="L323" s="189">
        <v>60</v>
      </c>
      <c r="M323" s="207"/>
      <c r="N323" s="207"/>
      <c r="O323" s="207"/>
      <c r="P323" s="206"/>
      <c r="Q323" s="206"/>
      <c r="R323" s="158">
        <v>48</v>
      </c>
      <c r="S323" s="26"/>
      <c r="T323" s="207"/>
      <c r="U323" s="207"/>
      <c r="V323" s="207"/>
      <c r="W323" s="26"/>
      <c r="X323" s="189">
        <v>35</v>
      </c>
      <c r="Y323" s="207"/>
      <c r="Z323" s="207"/>
      <c r="AA323" s="207"/>
      <c r="AB323" s="106">
        <f t="shared" si="54"/>
        <v>7</v>
      </c>
      <c r="AC323" s="108">
        <f t="shared" si="55"/>
        <v>585</v>
      </c>
      <c r="AD323" s="108">
        <f t="shared" si="56"/>
        <v>344</v>
      </c>
      <c r="AE323" s="109">
        <f t="shared" si="57"/>
        <v>58.803418803418808</v>
      </c>
      <c r="AF323" s="29" t="str">
        <f t="shared" si="45"/>
        <v>PASS</v>
      </c>
      <c r="AG323" s="29">
        <f t="shared" si="58"/>
        <v>0</v>
      </c>
      <c r="AH323" s="110" t="str">
        <f t="shared" si="59"/>
        <v>PASS</v>
      </c>
      <c r="AI323" s="100" t="str">
        <f t="shared" si="47"/>
        <v/>
      </c>
    </row>
    <row r="324" spans="1:35" ht="15.75" customHeight="1" thickBot="1">
      <c r="A324" s="58">
        <v>315</v>
      </c>
      <c r="B324" s="154">
        <v>991</v>
      </c>
      <c r="C324" s="155" t="s">
        <v>1613</v>
      </c>
      <c r="D324" s="155" t="s">
        <v>1328</v>
      </c>
      <c r="E324" s="157">
        <v>37</v>
      </c>
      <c r="F324" s="157">
        <v>37</v>
      </c>
      <c r="G324" s="158">
        <v>51</v>
      </c>
      <c r="H324" s="158">
        <v>49</v>
      </c>
      <c r="I324" s="207"/>
      <c r="J324" s="207"/>
      <c r="K324" s="206"/>
      <c r="L324" s="207"/>
      <c r="M324" s="207"/>
      <c r="N324" s="189">
        <v>73</v>
      </c>
      <c r="O324" s="207"/>
      <c r="P324" s="206"/>
      <c r="Q324" s="206"/>
      <c r="R324" s="206"/>
      <c r="S324" s="26"/>
      <c r="T324" s="207"/>
      <c r="U324" s="207"/>
      <c r="V324" s="189">
        <v>51</v>
      </c>
      <c r="W324" s="26"/>
      <c r="X324" s="207"/>
      <c r="Y324" s="207"/>
      <c r="Z324" s="207" t="s">
        <v>865</v>
      </c>
      <c r="AA324" s="207"/>
      <c r="AB324" s="106">
        <f t="shared" si="54"/>
        <v>7</v>
      </c>
      <c r="AC324" s="108">
        <f t="shared" si="55"/>
        <v>585</v>
      </c>
      <c r="AD324" s="108">
        <f t="shared" si="56"/>
        <v>298</v>
      </c>
      <c r="AE324" s="109">
        <f t="shared" si="57"/>
        <v>50.940170940170937</v>
      </c>
      <c r="AF324" s="29" t="str">
        <f t="shared" si="45"/>
        <v>PASS</v>
      </c>
      <c r="AG324" s="29">
        <f t="shared" si="58"/>
        <v>100</v>
      </c>
      <c r="AH324" s="110" t="str">
        <f t="shared" si="59"/>
        <v>FAIL: 0, ABSENT: 1</v>
      </c>
      <c r="AI324" s="100" t="str">
        <f t="shared" si="47"/>
        <v xml:space="preserve">Arabic, </v>
      </c>
    </row>
    <row r="325" spans="1:35" ht="15.75" customHeight="1" thickBot="1">
      <c r="A325" s="58">
        <v>316</v>
      </c>
      <c r="B325" s="154">
        <v>992</v>
      </c>
      <c r="C325" s="155" t="s">
        <v>1614</v>
      </c>
      <c r="D325" s="155" t="s">
        <v>1328</v>
      </c>
      <c r="E325" s="157">
        <v>32</v>
      </c>
      <c r="F325" s="157">
        <v>14</v>
      </c>
      <c r="G325" s="158">
        <v>11</v>
      </c>
      <c r="H325" s="158">
        <v>45</v>
      </c>
      <c r="I325" s="207"/>
      <c r="J325" s="207"/>
      <c r="K325" s="206"/>
      <c r="L325" s="207"/>
      <c r="M325" s="244">
        <v>40</v>
      </c>
      <c r="N325" s="207"/>
      <c r="O325" s="207"/>
      <c r="P325" s="206"/>
      <c r="Q325" s="206"/>
      <c r="R325" s="206"/>
      <c r="S325" s="26"/>
      <c r="T325" s="207"/>
      <c r="U325" s="207"/>
      <c r="V325" s="207"/>
      <c r="W325" s="26"/>
      <c r="X325" s="244">
        <v>14</v>
      </c>
      <c r="Y325" s="207"/>
      <c r="Z325" s="207"/>
      <c r="AA325" s="207"/>
      <c r="AB325" s="106">
        <f t="shared" si="54"/>
        <v>6</v>
      </c>
      <c r="AC325" s="108">
        <f t="shared" si="55"/>
        <v>485</v>
      </c>
      <c r="AD325" s="108" t="str">
        <f t="shared" si="56"/>
        <v>-</v>
      </c>
      <c r="AE325" s="109" t="str">
        <f t="shared" si="57"/>
        <v>-</v>
      </c>
      <c r="AF325" s="29" t="str">
        <f t="shared" si="45"/>
        <v>FAIL</v>
      </c>
      <c r="AG325" s="29">
        <f t="shared" si="58"/>
        <v>500</v>
      </c>
      <c r="AH325" s="110" t="str">
        <f t="shared" si="59"/>
        <v>FAIL: 3, ABSENT: 0</v>
      </c>
      <c r="AI325" s="100" t="str">
        <f t="shared" si="47"/>
        <v xml:space="preserve">Pak studies, English, Psychology, </v>
      </c>
    </row>
    <row r="326" spans="1:35" ht="15.75" customHeight="1" thickBot="1">
      <c r="A326" s="58">
        <v>317</v>
      </c>
      <c r="B326" s="174">
        <v>993</v>
      </c>
      <c r="C326" s="211" t="s">
        <v>1615</v>
      </c>
      <c r="D326" s="155" t="s">
        <v>1328</v>
      </c>
      <c r="E326" s="166" t="s">
        <v>865</v>
      </c>
      <c r="F326" s="185"/>
      <c r="G326" s="169" t="s">
        <v>865</v>
      </c>
      <c r="H326" s="169" t="s">
        <v>865</v>
      </c>
      <c r="I326" s="197" t="s">
        <v>865</v>
      </c>
      <c r="J326" s="200"/>
      <c r="K326" s="193"/>
      <c r="L326" s="200"/>
      <c r="M326" s="196">
        <v>30</v>
      </c>
      <c r="N326" s="200"/>
      <c r="O326" s="200"/>
      <c r="P326" s="185"/>
      <c r="Q326" s="185"/>
      <c r="R326" s="185" t="s">
        <v>865</v>
      </c>
      <c r="S326" s="26"/>
      <c r="T326" s="197"/>
      <c r="U326" s="197"/>
      <c r="V326" s="197" t="s">
        <v>865</v>
      </c>
      <c r="W326" s="26"/>
      <c r="X326" s="197"/>
      <c r="Y326" s="197"/>
      <c r="Z326" s="197"/>
      <c r="AA326" s="197"/>
      <c r="AB326" s="106">
        <f t="shared" si="54"/>
        <v>7</v>
      </c>
      <c r="AC326" s="108">
        <f t="shared" si="55"/>
        <v>635</v>
      </c>
      <c r="AD326" s="108" t="str">
        <f t="shared" si="56"/>
        <v>-</v>
      </c>
      <c r="AE326" s="109" t="str">
        <f t="shared" si="57"/>
        <v>-</v>
      </c>
      <c r="AF326" s="29" t="str">
        <f t="shared" si="45"/>
        <v>FAIL</v>
      </c>
      <c r="AG326" s="29">
        <f t="shared" si="58"/>
        <v>700</v>
      </c>
      <c r="AH326" s="110" t="str">
        <f t="shared" si="59"/>
        <v>FAIL: 1, ABSENT: 6</v>
      </c>
      <c r="AI326" s="100" t="str">
        <f t="shared" si="47"/>
        <v xml:space="preserve">Tarjuma, English, Urdu, Fine arts, History, Sociology, Geography, </v>
      </c>
    </row>
    <row r="327" spans="1:35" ht="15.75" customHeight="1" thickBot="1">
      <c r="A327" s="58">
        <v>318</v>
      </c>
      <c r="B327" s="177">
        <v>994</v>
      </c>
      <c r="C327" s="212" t="s">
        <v>1616</v>
      </c>
      <c r="D327" s="155" t="s">
        <v>1328</v>
      </c>
      <c r="E327" s="166">
        <v>44</v>
      </c>
      <c r="F327" s="185">
        <v>30</v>
      </c>
      <c r="G327" s="168">
        <v>48</v>
      </c>
      <c r="H327" s="168">
        <v>50</v>
      </c>
      <c r="I327" s="197"/>
      <c r="J327" s="197"/>
      <c r="K327" s="185"/>
      <c r="L327" s="197"/>
      <c r="M327" s="197"/>
      <c r="N327" s="196">
        <v>61</v>
      </c>
      <c r="O327" s="196">
        <v>69</v>
      </c>
      <c r="P327" s="185"/>
      <c r="Q327" s="185"/>
      <c r="R327" s="185"/>
      <c r="S327" s="26"/>
      <c r="T327" s="247">
        <v>46</v>
      </c>
      <c r="U327" s="197"/>
      <c r="V327" s="197"/>
      <c r="W327" s="26"/>
      <c r="X327" s="197"/>
      <c r="Y327" s="197"/>
      <c r="Z327" s="197"/>
      <c r="AA327" s="197"/>
      <c r="AB327" s="106">
        <f t="shared" si="54"/>
        <v>7</v>
      </c>
      <c r="AC327" s="108">
        <f t="shared" si="55"/>
        <v>585</v>
      </c>
      <c r="AD327" s="108">
        <f t="shared" si="56"/>
        <v>348</v>
      </c>
      <c r="AE327" s="109">
        <f t="shared" si="57"/>
        <v>59.487179487179489</v>
      </c>
      <c r="AF327" s="29" t="str">
        <f t="shared" si="45"/>
        <v>PASS</v>
      </c>
      <c r="AG327" s="29">
        <f t="shared" si="58"/>
        <v>0</v>
      </c>
      <c r="AH327" s="110" t="str">
        <f t="shared" si="59"/>
        <v>PASS</v>
      </c>
      <c r="AI327" s="100" t="str">
        <f t="shared" si="47"/>
        <v/>
      </c>
    </row>
    <row r="328" spans="1:35" ht="15.75" customHeight="1" thickBot="1">
      <c r="A328" s="58">
        <v>319</v>
      </c>
      <c r="B328" s="177">
        <v>996</v>
      </c>
      <c r="C328" s="212" t="s">
        <v>1617</v>
      </c>
      <c r="D328" s="155" t="s">
        <v>1328</v>
      </c>
      <c r="E328" s="166">
        <v>40</v>
      </c>
      <c r="F328" s="166">
        <v>31</v>
      </c>
      <c r="G328" s="168">
        <v>28</v>
      </c>
      <c r="H328" s="168">
        <v>55</v>
      </c>
      <c r="I328" s="197"/>
      <c r="J328" s="196">
        <v>30</v>
      </c>
      <c r="K328" s="185"/>
      <c r="L328" s="197"/>
      <c r="M328" s="197"/>
      <c r="N328" s="197"/>
      <c r="O328" s="197"/>
      <c r="P328" s="185"/>
      <c r="Q328" s="185"/>
      <c r="R328" s="168">
        <v>18</v>
      </c>
      <c r="S328" s="26"/>
      <c r="T328" s="197"/>
      <c r="U328" s="196">
        <v>50</v>
      </c>
      <c r="V328" s="197"/>
      <c r="W328" s="26"/>
      <c r="X328" s="197"/>
      <c r="Y328" s="197"/>
      <c r="Z328" s="197"/>
      <c r="AA328" s="197"/>
      <c r="AB328" s="106">
        <f t="shared" si="54"/>
        <v>7</v>
      </c>
      <c r="AC328" s="108">
        <f t="shared" si="55"/>
        <v>585</v>
      </c>
      <c r="AD328" s="108" t="str">
        <f t="shared" si="56"/>
        <v>-</v>
      </c>
      <c r="AE328" s="109" t="str">
        <f t="shared" si="57"/>
        <v>-</v>
      </c>
      <c r="AF328" s="29" t="str">
        <f t="shared" ref="AF328:AF352" si="60">IF(
   AND(COUNTA(E328:AA328)&gt;0, COUNTIF(E328:AA328,"A")=COUNTA(E328:AA328)),
   "ABSENT",
   IF(
      AND(
         COUNTIF(E328:F328,"&lt;20")=0,
         COUNTIF(G328:T328,"&lt;40")=0,
         COUNTIF(Z328:AA328,"&lt;40")=0,
         COUNTIF(U328:Y328,"&lt;34")=0,
         COUNTIF(E328:AA328,"A")+COUNTIF(E328:AA328,"Absent")=0
      ),
      "PASS",
      IF(
         (COUNTIF(E328:F328,"&lt;20") +
          COUNTIF(G328:S328,"&lt;40") +
          COUNTIF(Z328:AA328,"&lt;40") +
          COUNTIF(T328:Y328,"&lt;34") +
          COUNTIF(E328:AA328,"A") +
          COUNTIF(E328:AA328,"Absent")) &gt;= 2,
         "FAIL",
         "PASS"
      )
   )
)</f>
        <v>FAIL</v>
      </c>
      <c r="AG328" s="29">
        <f t="shared" si="58"/>
        <v>500</v>
      </c>
      <c r="AH328" s="110" t="str">
        <f t="shared" si="59"/>
        <v>FAIL: 3, ABSENT: 0</v>
      </c>
      <c r="AI328" s="100" t="str">
        <f t="shared" ref="AI328:AI352" si="61">IF(AND(E328&lt;&gt;"",OR(E328="A",E328="Absent",E328&lt;17)),"Tarjuma, ","") &amp;
IF(AND(F328&lt;&gt;"",OR(F328="A",F328="Absent",F328&lt;17)),"Pak studies, ","") &amp;
IF(AND(G328&lt;&gt;"",OR(G328="A",G328="Absent",G328&lt;33)),"English, ","") &amp;
IF(AND(H328&lt;&gt;"",OR(H328="A",H328="Absent",H328&lt;33)),"Urdu, ","") &amp;
IF(AND(I328&lt;&gt;"",OR(I328="A",I328="Absent",I328&lt;33)),"Fine arts, ","") &amp;
IF(AND(J328&lt;&gt;"",OR(J328="A",J328="Absent",J328&lt;33)),"Civics, ","") &amp;
IF(AND(K328&lt;&gt;"",OR(K328="A",K328="Absent",K328&lt;33)),"Economics, ","") &amp;
IF(AND(L328&lt;&gt;"",OR(L328="A",L328="Absent",L328&lt;33)),"Education, ","") &amp;
IF(AND(M328&lt;&gt;"",OR(M328="A",M328="Absent",M328&lt;33)),"History, ","") &amp;
IF(AND(N328&lt;&gt;"",OR(N328="A",N328="Absent",N328&lt;33)),"Islamiat elective, ","") &amp;
IF(AND(O328&lt;&gt;"",OR(O328="A",O328="Absent",O328&lt;33)),"Persian, ","") &amp;
IF(AND(P328&lt;&gt;"",OR(P328="A",P328="Absent",P328&lt;33)),"Philosophy, ","") &amp;
IF(AND(Q328&lt;&gt;"",OR(Q328="A",Q328="Absent",Q328&lt;33)),"Saraiki, ","") &amp;
IF(AND(R328&lt;&gt;"",OR(R328="A",R328="Absent",R328&lt;33)),"Sociology, ","") &amp;
IF(AND(S328&lt;&gt;"",OR(S328="A",S328="Absent",S328&lt;33)),"Urdu, ","") &amp;
IF(AND(T328&lt;&gt;"",OR(T328="A",T328="Absent",T328&lt;33)),"Home economics, ","") &amp;
IF(AND(U328&lt;&gt;"",OR(U328="A",U328="Absent",U328&lt;28)),"Health and physical education, ","") &amp;
IF(AND(V328&lt;&gt;"",OR(V328="A",V328="Absent",V328&lt;28)),"Geography, ","") &amp;
IF(AND(W328&lt;&gt;"",OR(W328="A",W328="Absent",W328&lt;28)),"Library science, ","") &amp;
IF(AND(X328&lt;&gt;"",OR(X328="A",X328="Absent",X328&lt;28)),"Psychology, ","") &amp;
IF(AND(Y328&lt;&gt;"",OR(Y328="A",Y328="Absent",Y328&lt;28)),"Statistics, ","") &amp;
IF(AND(Z328&lt;&gt;"",OR(Z328="A",Z328="Absent",Z328&lt;33)),"Arabic, ","") &amp;
IF(AND(AA328&lt;&gt;"",OR(AA328="A",AA328="Absent",AA328&lt;33)),"English literature, ","")</f>
        <v xml:space="preserve">English, Civics, Sociology, </v>
      </c>
    </row>
    <row r="329" spans="1:35" ht="15.75" customHeight="1" thickBot="1">
      <c r="A329" s="58">
        <v>320</v>
      </c>
      <c r="B329" s="174">
        <v>997</v>
      </c>
      <c r="C329" s="211" t="s">
        <v>1618</v>
      </c>
      <c r="D329" s="155" t="s">
        <v>1328</v>
      </c>
      <c r="E329" s="166">
        <v>40</v>
      </c>
      <c r="F329" s="185"/>
      <c r="G329" s="169">
        <v>17</v>
      </c>
      <c r="H329" s="169">
        <v>65</v>
      </c>
      <c r="I329" s="197" t="s">
        <v>865</v>
      </c>
      <c r="J329" s="200"/>
      <c r="K329" s="193"/>
      <c r="L329" s="200"/>
      <c r="M329" s="197"/>
      <c r="N329" s="195">
        <v>48</v>
      </c>
      <c r="O329" s="200"/>
      <c r="P329" s="185"/>
      <c r="Q329" s="185"/>
      <c r="R329" s="185"/>
      <c r="S329" s="26"/>
      <c r="T329" s="196">
        <v>46</v>
      </c>
      <c r="U329" s="197"/>
      <c r="V329" s="197"/>
      <c r="W329" s="26"/>
      <c r="X329" s="197"/>
      <c r="Y329" s="197"/>
      <c r="Z329" s="196">
        <v>52</v>
      </c>
      <c r="AA329" s="197"/>
      <c r="AB329" s="106">
        <f t="shared" si="54"/>
        <v>7</v>
      </c>
      <c r="AC329" s="108">
        <f t="shared" si="55"/>
        <v>635</v>
      </c>
      <c r="AD329" s="108" t="str">
        <f t="shared" si="56"/>
        <v>-</v>
      </c>
      <c r="AE329" s="109" t="str">
        <f t="shared" si="57"/>
        <v>-</v>
      </c>
      <c r="AF329" s="29" t="str">
        <f t="shared" si="60"/>
        <v>FAIL</v>
      </c>
      <c r="AG329" s="29">
        <f t="shared" si="58"/>
        <v>200</v>
      </c>
      <c r="AH329" s="110" t="str">
        <f t="shared" si="59"/>
        <v>FAIL: 1, ABSENT: 1</v>
      </c>
      <c r="AI329" s="100" t="str">
        <f t="shared" si="61"/>
        <v xml:space="preserve">English, Fine arts, </v>
      </c>
    </row>
    <row r="330" spans="1:35" ht="15.75" customHeight="1" thickBot="1">
      <c r="A330" s="58">
        <v>321</v>
      </c>
      <c r="B330" s="177">
        <v>998</v>
      </c>
      <c r="C330" s="212" t="s">
        <v>1619</v>
      </c>
      <c r="D330" s="155" t="s">
        <v>1328</v>
      </c>
      <c r="E330" s="166">
        <v>44</v>
      </c>
      <c r="F330" s="166">
        <v>36</v>
      </c>
      <c r="G330" s="168">
        <v>37</v>
      </c>
      <c r="H330" s="168">
        <v>58</v>
      </c>
      <c r="I330" s="197"/>
      <c r="J330" s="197"/>
      <c r="K330" s="185"/>
      <c r="L330" s="197"/>
      <c r="M330" s="197"/>
      <c r="N330" s="196">
        <v>68</v>
      </c>
      <c r="O330" s="196">
        <v>68</v>
      </c>
      <c r="P330" s="185"/>
      <c r="Q330" s="185"/>
      <c r="R330" s="185"/>
      <c r="S330" s="26"/>
      <c r="T330" s="196">
        <v>53</v>
      </c>
      <c r="U330" s="197"/>
      <c r="V330" s="197"/>
      <c r="W330" s="26"/>
      <c r="X330" s="197"/>
      <c r="Y330" s="197"/>
      <c r="Z330" s="197"/>
      <c r="AA330" s="197"/>
      <c r="AB330" s="106">
        <f t="shared" si="54"/>
        <v>7</v>
      </c>
      <c r="AC330" s="108">
        <f t="shared" si="55"/>
        <v>585</v>
      </c>
      <c r="AD330" s="108">
        <f t="shared" si="56"/>
        <v>364</v>
      </c>
      <c r="AE330" s="109">
        <f t="shared" si="57"/>
        <v>62.222222222222221</v>
      </c>
      <c r="AF330" s="29" t="str">
        <f t="shared" si="60"/>
        <v>PASS</v>
      </c>
      <c r="AG330" s="29">
        <f t="shared" si="58"/>
        <v>0</v>
      </c>
      <c r="AH330" s="110" t="str">
        <f t="shared" si="59"/>
        <v>PASS</v>
      </c>
      <c r="AI330" s="100" t="str">
        <f t="shared" si="61"/>
        <v/>
      </c>
    </row>
    <row r="331" spans="1:35" ht="15.75" customHeight="1" thickBot="1">
      <c r="A331" s="58">
        <v>322</v>
      </c>
      <c r="B331" s="174">
        <v>999</v>
      </c>
      <c r="C331" s="211" t="s">
        <v>1620</v>
      </c>
      <c r="D331" s="155" t="s">
        <v>1328</v>
      </c>
      <c r="E331" s="166">
        <v>20</v>
      </c>
      <c r="F331" s="166">
        <v>24</v>
      </c>
      <c r="G331" s="169">
        <v>40</v>
      </c>
      <c r="H331" s="169">
        <v>44</v>
      </c>
      <c r="I331" s="197"/>
      <c r="J331" s="200"/>
      <c r="K331" s="193"/>
      <c r="L331" s="200"/>
      <c r="M331" s="197"/>
      <c r="N331" s="195">
        <v>43</v>
      </c>
      <c r="O331" s="200"/>
      <c r="P331" s="185"/>
      <c r="Q331" s="168">
        <v>74</v>
      </c>
      <c r="R331" s="185"/>
      <c r="S331" s="26"/>
      <c r="T331" s="196">
        <v>39</v>
      </c>
      <c r="U331" s="197"/>
      <c r="V331" s="197"/>
      <c r="W331" s="26"/>
      <c r="X331" s="197"/>
      <c r="Y331" s="197"/>
      <c r="Z331" s="197"/>
      <c r="AA331" s="197"/>
      <c r="AB331" s="106">
        <f t="shared" si="54"/>
        <v>7</v>
      </c>
      <c r="AC331" s="108">
        <f t="shared" si="55"/>
        <v>585</v>
      </c>
      <c r="AD331" s="108">
        <f t="shared" si="56"/>
        <v>284</v>
      </c>
      <c r="AE331" s="109">
        <f t="shared" si="57"/>
        <v>48.547008547008545</v>
      </c>
      <c r="AF331" s="29" t="str">
        <f t="shared" si="60"/>
        <v>PASS</v>
      </c>
      <c r="AG331" s="29">
        <f t="shared" si="58"/>
        <v>0</v>
      </c>
      <c r="AH331" s="110" t="str">
        <f t="shared" si="59"/>
        <v>PASS</v>
      </c>
      <c r="AI331" s="100" t="str">
        <f t="shared" si="61"/>
        <v/>
      </c>
    </row>
    <row r="332" spans="1:35" ht="15.75" customHeight="1" thickBot="1">
      <c r="A332" s="58">
        <v>323</v>
      </c>
      <c r="B332" s="177">
        <v>1002</v>
      </c>
      <c r="C332" s="212" t="s">
        <v>1621</v>
      </c>
      <c r="D332" s="155" t="s">
        <v>1328</v>
      </c>
      <c r="E332" s="166">
        <v>25</v>
      </c>
      <c r="F332" s="166">
        <v>19</v>
      </c>
      <c r="G332" s="168">
        <v>17</v>
      </c>
      <c r="H332" s="168">
        <v>55</v>
      </c>
      <c r="I332" s="197"/>
      <c r="J332" s="196">
        <v>45</v>
      </c>
      <c r="K332" s="185"/>
      <c r="L332" s="196">
        <v>36</v>
      </c>
      <c r="M332" s="197"/>
      <c r="N332" s="197"/>
      <c r="O332" s="196">
        <v>32</v>
      </c>
      <c r="P332" s="185"/>
      <c r="Q332" s="185"/>
      <c r="R332" s="185"/>
      <c r="S332" s="26"/>
      <c r="T332" s="197"/>
      <c r="U332" s="197"/>
      <c r="V332" s="197"/>
      <c r="W332" s="26"/>
      <c r="X332" s="197"/>
      <c r="Y332" s="197"/>
      <c r="Z332" s="197"/>
      <c r="AA332" s="197"/>
      <c r="AB332" s="106">
        <f t="shared" si="54"/>
        <v>7</v>
      </c>
      <c r="AC332" s="108">
        <f t="shared" si="55"/>
        <v>600</v>
      </c>
      <c r="AD332" s="108" t="str">
        <f t="shared" si="56"/>
        <v>-</v>
      </c>
      <c r="AE332" s="109" t="str">
        <f t="shared" si="57"/>
        <v>-</v>
      </c>
      <c r="AF332" s="29" t="str">
        <f t="shared" si="60"/>
        <v>FAIL</v>
      </c>
      <c r="AG332" s="29">
        <f t="shared" si="58"/>
        <v>200</v>
      </c>
      <c r="AH332" s="110" t="str">
        <f t="shared" si="59"/>
        <v>FAIL: 2, ABSENT: 0</v>
      </c>
      <c r="AI332" s="100" t="str">
        <f t="shared" si="61"/>
        <v xml:space="preserve">English, Persian, </v>
      </c>
    </row>
    <row r="333" spans="1:35" ht="15.75" customHeight="1" thickBot="1">
      <c r="A333" s="58">
        <v>324</v>
      </c>
      <c r="B333" s="177">
        <v>1004</v>
      </c>
      <c r="C333" s="212" t="s">
        <v>1622</v>
      </c>
      <c r="D333" s="155" t="s">
        <v>1328</v>
      </c>
      <c r="E333" s="166">
        <v>45</v>
      </c>
      <c r="F333" s="166">
        <v>34</v>
      </c>
      <c r="G333" s="168">
        <v>40</v>
      </c>
      <c r="H333" s="168" t="s">
        <v>865</v>
      </c>
      <c r="I333" s="197" t="s">
        <v>865</v>
      </c>
      <c r="J333" s="197"/>
      <c r="K333" s="185"/>
      <c r="L333" s="197"/>
      <c r="M333" s="197"/>
      <c r="N333" s="196">
        <v>57</v>
      </c>
      <c r="O333" s="197"/>
      <c r="P333" s="185"/>
      <c r="Q333" s="185"/>
      <c r="R333" s="185"/>
      <c r="S333" s="26"/>
      <c r="T333" s="197"/>
      <c r="U333" s="197"/>
      <c r="V333" s="197"/>
      <c r="W333" s="26"/>
      <c r="X333" s="197"/>
      <c r="Y333" s="197"/>
      <c r="Z333" s="197" t="s">
        <v>865</v>
      </c>
      <c r="AA333" s="197"/>
      <c r="AB333" s="106">
        <f t="shared" si="54"/>
        <v>7</v>
      </c>
      <c r="AC333" s="108">
        <f t="shared" si="55"/>
        <v>600</v>
      </c>
      <c r="AD333" s="108" t="str">
        <f t="shared" si="56"/>
        <v>-</v>
      </c>
      <c r="AE333" s="109" t="str">
        <f t="shared" si="57"/>
        <v>-</v>
      </c>
      <c r="AF333" s="29" t="str">
        <f t="shared" si="60"/>
        <v>FAIL</v>
      </c>
      <c r="AG333" s="29">
        <f t="shared" si="58"/>
        <v>300</v>
      </c>
      <c r="AH333" s="110" t="str">
        <f t="shared" si="59"/>
        <v>FAIL: 0, ABSENT: 3</v>
      </c>
      <c r="AI333" s="100" t="str">
        <f t="shared" si="61"/>
        <v xml:space="preserve">Urdu, Fine arts, Arabic, </v>
      </c>
    </row>
    <row r="334" spans="1:35" ht="15.75" customHeight="1" thickBot="1">
      <c r="A334" s="58">
        <v>325</v>
      </c>
      <c r="B334" s="177">
        <v>1006</v>
      </c>
      <c r="C334" s="212" t="s">
        <v>1623</v>
      </c>
      <c r="D334" s="155" t="s">
        <v>1328</v>
      </c>
      <c r="E334" s="166">
        <v>36</v>
      </c>
      <c r="F334" s="166">
        <v>25</v>
      </c>
      <c r="G334" s="168">
        <v>28</v>
      </c>
      <c r="H334" s="168">
        <v>43</v>
      </c>
      <c r="I334" s="197"/>
      <c r="J334" s="196">
        <v>33</v>
      </c>
      <c r="K334" s="185"/>
      <c r="L334" s="197"/>
      <c r="M334" s="197"/>
      <c r="N334" s="197"/>
      <c r="O334" s="197"/>
      <c r="P334" s="185"/>
      <c r="Q334" s="185"/>
      <c r="R334" s="168">
        <v>25</v>
      </c>
      <c r="S334" s="26"/>
      <c r="T334" s="197"/>
      <c r="U334" s="196">
        <v>46</v>
      </c>
      <c r="V334" s="197"/>
      <c r="W334" s="26"/>
      <c r="X334" s="197"/>
      <c r="Y334" s="197"/>
      <c r="Z334" s="197"/>
      <c r="AA334" s="197"/>
      <c r="AB334" s="106">
        <f t="shared" ref="AB334:AB352" si="62">COUNTA(E334:AA334)</f>
        <v>7</v>
      </c>
      <c r="AC334" s="108">
        <f t="shared" ref="AC334:AC352" si="63">SUMPRODUCT($E$6:$AA$6*(LEN(E334:AA334)&gt;0))</f>
        <v>585</v>
      </c>
      <c r="AD334" s="108" t="str">
        <f t="shared" ref="AD334:AD352" si="64">IF(AF334="PASS", SUMIF(E334:AA334,"&gt;0"), "-")</f>
        <v>-</v>
      </c>
      <c r="AE334" s="109" t="str">
        <f t="shared" ref="AE334:AE352" si="65">IF(ISNUMBER(AD334), AD334/AC334*100, "-")</f>
        <v>-</v>
      </c>
      <c r="AF334" s="29" t="str">
        <f t="shared" si="60"/>
        <v>FAIL</v>
      </c>
      <c r="AG334" s="29">
        <f t="shared" ref="AG334:AG352" si="66">IF(
   AH334="PASS",
   0,
   IF(
      VALUE(MID(AH334,FIND("ABSENT: ",AH334)+8,10))=7,
      700,
      IF(
         VALUE(MID(AH334,FIND("FAIL: ",AH334)+6,FIND(",",AH334)-FIND("FAIL: ",AH334)-6))&gt;2,
         500,
         100 * (
            VALUE(MID(AH334,FIND("FAIL: ",AH334)+6,FIND(",",AH334)-FIND("FAIL: ",AH334)-6))
            +
            VALUE(MID(AH334,FIND("ABSENT: ",AH334)+8,10))
         )
      )
   )
)</f>
        <v>200</v>
      </c>
      <c r="AH334" s="110" t="str">
        <f t="shared" ref="AH334:AH352" si="67">IF(
   AND(
      COUNTIF(E334:F334,"&lt;17")=0,
      COUNTIF(G334:T334,"&lt;33")=0,
      COUNTIF(Z334:AA334,"&lt;33")=0,
      COUNTIF(U334:Y334,"&lt;28")=0,
      COUNTIF(E334:AA334,"A")+COUNTIF(E334:AA334,"Absent")=0
   ),
   "PASS",
   "FAIL: " &amp;
   (COUNTIF(E334:F334,"&lt;17") +
    COUNTIF(G334:T334,"&lt;33") +
    COUNTIF(Z334:AA334,"&lt;33") +
    COUNTIF(U334:Y334,"&lt;28")
   )
   &amp; ", ABSENT: " &amp;
   (COUNTIF(E334:AA334,"A") + COUNTIF(E334:AA334,"Absent"))
)</f>
        <v>FAIL: 2, ABSENT: 0</v>
      </c>
      <c r="AI334" s="100" t="str">
        <f t="shared" si="61"/>
        <v xml:space="preserve">English, Sociology, </v>
      </c>
    </row>
    <row r="335" spans="1:35" ht="15.75" customHeight="1" thickBot="1">
      <c r="A335" s="58">
        <v>326</v>
      </c>
      <c r="B335" s="177">
        <v>1010</v>
      </c>
      <c r="C335" s="212" t="s">
        <v>1624</v>
      </c>
      <c r="D335" s="155" t="s">
        <v>1328</v>
      </c>
      <c r="E335" s="166">
        <v>39</v>
      </c>
      <c r="F335" s="185"/>
      <c r="G335" s="168">
        <v>26</v>
      </c>
      <c r="H335" s="168">
        <v>63</v>
      </c>
      <c r="I335" s="197" t="s">
        <v>865</v>
      </c>
      <c r="J335" s="197"/>
      <c r="K335" s="185"/>
      <c r="L335" s="196">
        <v>60</v>
      </c>
      <c r="M335" s="197" t="s">
        <v>865</v>
      </c>
      <c r="N335" s="197"/>
      <c r="O335" s="197"/>
      <c r="P335" s="185"/>
      <c r="Q335" s="185"/>
      <c r="R335" s="185"/>
      <c r="S335" s="26"/>
      <c r="T335" s="197"/>
      <c r="U335" s="197"/>
      <c r="V335" s="197"/>
      <c r="W335" s="26"/>
      <c r="X335" s="197"/>
      <c r="Y335" s="197"/>
      <c r="Z335" s="197" t="s">
        <v>865</v>
      </c>
      <c r="AA335" s="197"/>
      <c r="AB335" s="106">
        <f t="shared" si="62"/>
        <v>7</v>
      </c>
      <c r="AC335" s="108">
        <f t="shared" si="63"/>
        <v>650</v>
      </c>
      <c r="AD335" s="108" t="str">
        <f t="shared" si="64"/>
        <v>-</v>
      </c>
      <c r="AE335" s="109" t="str">
        <f t="shared" si="65"/>
        <v>-</v>
      </c>
      <c r="AF335" s="29" t="str">
        <f t="shared" si="60"/>
        <v>FAIL</v>
      </c>
      <c r="AG335" s="29">
        <f t="shared" si="66"/>
        <v>400</v>
      </c>
      <c r="AH335" s="110" t="str">
        <f t="shared" si="67"/>
        <v>FAIL: 1, ABSENT: 3</v>
      </c>
      <c r="AI335" s="100" t="str">
        <f t="shared" si="61"/>
        <v xml:space="preserve">English, Fine arts, History, Arabic, </v>
      </c>
    </row>
    <row r="336" spans="1:35" ht="15.75" customHeight="1" thickBot="1">
      <c r="A336" s="58">
        <v>327</v>
      </c>
      <c r="B336" s="177">
        <v>1011</v>
      </c>
      <c r="C336" s="212" t="s">
        <v>1625</v>
      </c>
      <c r="D336" s="155" t="s">
        <v>1328</v>
      </c>
      <c r="E336" s="166" t="s">
        <v>865</v>
      </c>
      <c r="F336" s="166" t="s">
        <v>865</v>
      </c>
      <c r="G336" s="168" t="s">
        <v>865</v>
      </c>
      <c r="H336" s="168" t="s">
        <v>865</v>
      </c>
      <c r="I336" s="197"/>
      <c r="J336" s="197"/>
      <c r="K336" s="185"/>
      <c r="L336" s="197"/>
      <c r="M336" s="197"/>
      <c r="N336" s="197" t="s">
        <v>865</v>
      </c>
      <c r="O336" s="197" t="s">
        <v>865</v>
      </c>
      <c r="P336" s="185"/>
      <c r="Q336" s="185"/>
      <c r="R336" s="185"/>
      <c r="S336" s="26"/>
      <c r="T336" s="197"/>
      <c r="U336" s="197"/>
      <c r="V336" s="197"/>
      <c r="W336" s="26"/>
      <c r="X336" s="197"/>
      <c r="Y336" s="197"/>
      <c r="Z336" s="197"/>
      <c r="AA336" s="197"/>
      <c r="AB336" s="106">
        <f t="shared" si="62"/>
        <v>6</v>
      </c>
      <c r="AC336" s="108">
        <f t="shared" si="63"/>
        <v>500</v>
      </c>
      <c r="AD336" s="108" t="str">
        <f t="shared" si="64"/>
        <v>-</v>
      </c>
      <c r="AE336" s="109" t="str">
        <f t="shared" si="65"/>
        <v>-</v>
      </c>
      <c r="AF336" s="29" t="str">
        <f t="shared" si="60"/>
        <v>ABSENT</v>
      </c>
      <c r="AG336" s="29">
        <f t="shared" si="66"/>
        <v>600</v>
      </c>
      <c r="AH336" s="110" t="str">
        <f t="shared" si="67"/>
        <v>FAIL: 0, ABSENT: 6</v>
      </c>
      <c r="AI336" s="100" t="str">
        <f t="shared" si="61"/>
        <v xml:space="preserve">Tarjuma, Pak studies, English, Urdu, Islamiat elective, Persian, </v>
      </c>
    </row>
    <row r="337" spans="1:35" ht="15.75" customHeight="1" thickBot="1">
      <c r="A337" s="58">
        <v>328</v>
      </c>
      <c r="B337" s="177">
        <v>1012</v>
      </c>
      <c r="C337" s="212" t="s">
        <v>1626</v>
      </c>
      <c r="D337" s="155" t="s">
        <v>1328</v>
      </c>
      <c r="E337" s="166">
        <v>37</v>
      </c>
      <c r="F337" s="166">
        <v>27</v>
      </c>
      <c r="G337" s="168">
        <v>64</v>
      </c>
      <c r="H337" s="168">
        <v>62</v>
      </c>
      <c r="I337" s="197"/>
      <c r="J337" s="197"/>
      <c r="K337" s="185"/>
      <c r="L337" s="197"/>
      <c r="M337" s="197"/>
      <c r="N337" s="197"/>
      <c r="O337" s="197"/>
      <c r="P337" s="185"/>
      <c r="Q337" s="185"/>
      <c r="R337" s="168">
        <v>41</v>
      </c>
      <c r="S337" s="26"/>
      <c r="T337" s="197"/>
      <c r="U337" s="196">
        <v>52</v>
      </c>
      <c r="V337" s="197"/>
      <c r="W337" s="26"/>
      <c r="X337" s="196">
        <v>30</v>
      </c>
      <c r="Y337" s="197"/>
      <c r="Z337" s="197"/>
      <c r="AA337" s="197"/>
      <c r="AB337" s="106">
        <f t="shared" si="62"/>
        <v>7</v>
      </c>
      <c r="AC337" s="108">
        <f t="shared" si="63"/>
        <v>570</v>
      </c>
      <c r="AD337" s="108">
        <f t="shared" si="64"/>
        <v>313</v>
      </c>
      <c r="AE337" s="109">
        <f t="shared" si="65"/>
        <v>54.912280701754391</v>
      </c>
      <c r="AF337" s="29" t="str">
        <f t="shared" si="60"/>
        <v>PASS</v>
      </c>
      <c r="AG337" s="29">
        <f t="shared" si="66"/>
        <v>0</v>
      </c>
      <c r="AH337" s="110" t="str">
        <f t="shared" si="67"/>
        <v>PASS</v>
      </c>
      <c r="AI337" s="100" t="str">
        <f t="shared" si="61"/>
        <v/>
      </c>
    </row>
    <row r="338" spans="1:35" ht="15.75" customHeight="1" thickBot="1">
      <c r="A338" s="58">
        <v>329</v>
      </c>
      <c r="B338" s="174">
        <v>1013</v>
      </c>
      <c r="C338" s="211" t="s">
        <v>1627</v>
      </c>
      <c r="D338" s="155" t="s">
        <v>1328</v>
      </c>
      <c r="E338" s="166">
        <v>28</v>
      </c>
      <c r="F338" s="166">
        <v>17</v>
      </c>
      <c r="G338" s="169">
        <v>21</v>
      </c>
      <c r="H338" s="169">
        <v>43</v>
      </c>
      <c r="I338" s="197"/>
      <c r="J338" s="195">
        <v>22</v>
      </c>
      <c r="K338" s="193"/>
      <c r="L338" s="200"/>
      <c r="M338" s="197"/>
      <c r="N338" s="200"/>
      <c r="O338" s="195">
        <v>15</v>
      </c>
      <c r="P338" s="185"/>
      <c r="Q338" s="185"/>
      <c r="R338" s="185"/>
      <c r="S338" s="26"/>
      <c r="T338" s="197"/>
      <c r="U338" s="196">
        <v>51</v>
      </c>
      <c r="V338" s="197"/>
      <c r="W338" s="26"/>
      <c r="X338" s="197"/>
      <c r="Y338" s="197"/>
      <c r="Z338" s="197"/>
      <c r="AA338" s="197"/>
      <c r="AB338" s="106">
        <f t="shared" si="62"/>
        <v>7</v>
      </c>
      <c r="AC338" s="108">
        <f t="shared" si="63"/>
        <v>585</v>
      </c>
      <c r="AD338" s="108" t="str">
        <f t="shared" si="64"/>
        <v>-</v>
      </c>
      <c r="AE338" s="109" t="str">
        <f t="shared" si="65"/>
        <v>-</v>
      </c>
      <c r="AF338" s="29" t="str">
        <f t="shared" si="60"/>
        <v>FAIL</v>
      </c>
      <c r="AG338" s="29">
        <f t="shared" si="66"/>
        <v>500</v>
      </c>
      <c r="AH338" s="110" t="str">
        <f t="shared" si="67"/>
        <v>FAIL: 3, ABSENT: 0</v>
      </c>
      <c r="AI338" s="100" t="str">
        <f t="shared" si="61"/>
        <v xml:space="preserve">English, Civics, Persian, </v>
      </c>
    </row>
    <row r="339" spans="1:35" ht="15.75" customHeight="1" thickBot="1">
      <c r="A339" s="58">
        <v>330</v>
      </c>
      <c r="B339" s="177">
        <v>1014</v>
      </c>
      <c r="C339" s="212" t="s">
        <v>1628</v>
      </c>
      <c r="D339" s="155" t="s">
        <v>1328</v>
      </c>
      <c r="E339" s="185"/>
      <c r="F339" s="166">
        <v>22</v>
      </c>
      <c r="G339" s="168">
        <v>24</v>
      </c>
      <c r="H339" s="168">
        <v>34</v>
      </c>
      <c r="I339" s="197" t="s">
        <v>865</v>
      </c>
      <c r="J339" s="196">
        <v>23</v>
      </c>
      <c r="K339" s="185"/>
      <c r="L339" s="196">
        <v>23</v>
      </c>
      <c r="M339" s="197"/>
      <c r="N339" s="197"/>
      <c r="O339" s="196">
        <v>36</v>
      </c>
      <c r="P339" s="185"/>
      <c r="Q339" s="185"/>
      <c r="R339" s="185"/>
      <c r="S339" s="26"/>
      <c r="T339" s="197"/>
      <c r="U339" s="197"/>
      <c r="V339" s="197"/>
      <c r="W339" s="26"/>
      <c r="X339" s="197"/>
      <c r="Y339" s="197"/>
      <c r="Z339" s="197"/>
      <c r="AA339" s="197"/>
      <c r="AB339" s="106">
        <f t="shared" si="62"/>
        <v>7</v>
      </c>
      <c r="AC339" s="108">
        <f t="shared" si="63"/>
        <v>650</v>
      </c>
      <c r="AD339" s="108" t="str">
        <f t="shared" si="64"/>
        <v>-</v>
      </c>
      <c r="AE339" s="109" t="str">
        <f t="shared" si="65"/>
        <v>-</v>
      </c>
      <c r="AF339" s="29" t="str">
        <f t="shared" si="60"/>
        <v>FAIL</v>
      </c>
      <c r="AG339" s="29">
        <f t="shared" si="66"/>
        <v>500</v>
      </c>
      <c r="AH339" s="110" t="str">
        <f t="shared" si="67"/>
        <v>FAIL: 3, ABSENT: 1</v>
      </c>
      <c r="AI339" s="100" t="str">
        <f t="shared" si="61"/>
        <v xml:space="preserve">English, Fine arts, Civics, Education, </v>
      </c>
    </row>
    <row r="340" spans="1:35" ht="15.75" customHeight="1" thickBot="1">
      <c r="A340" s="58">
        <v>331</v>
      </c>
      <c r="B340" s="174">
        <v>1015</v>
      </c>
      <c r="C340" s="211" t="s">
        <v>1629</v>
      </c>
      <c r="D340" s="155" t="s">
        <v>1328</v>
      </c>
      <c r="E340" s="166">
        <v>30</v>
      </c>
      <c r="F340" s="166">
        <v>23</v>
      </c>
      <c r="G340" s="169">
        <v>23</v>
      </c>
      <c r="H340" s="169">
        <v>40</v>
      </c>
      <c r="I340" s="197"/>
      <c r="J340" s="200"/>
      <c r="K340" s="193"/>
      <c r="L340" s="195">
        <v>32</v>
      </c>
      <c r="M340" s="197"/>
      <c r="N340" s="200"/>
      <c r="O340" s="200"/>
      <c r="P340" s="185"/>
      <c r="Q340" s="185"/>
      <c r="R340" s="185"/>
      <c r="S340" s="26"/>
      <c r="T340" s="197"/>
      <c r="U340" s="197"/>
      <c r="V340" s="197"/>
      <c r="W340" s="26"/>
      <c r="X340" s="196">
        <v>18</v>
      </c>
      <c r="Y340" s="197"/>
      <c r="Z340" s="197" t="s">
        <v>865</v>
      </c>
      <c r="AA340" s="197"/>
      <c r="AB340" s="106">
        <f t="shared" si="62"/>
        <v>7</v>
      </c>
      <c r="AC340" s="108">
        <f t="shared" si="63"/>
        <v>585</v>
      </c>
      <c r="AD340" s="108" t="str">
        <f t="shared" si="64"/>
        <v>-</v>
      </c>
      <c r="AE340" s="109" t="str">
        <f t="shared" si="65"/>
        <v>-</v>
      </c>
      <c r="AF340" s="29" t="str">
        <f t="shared" si="60"/>
        <v>FAIL</v>
      </c>
      <c r="AG340" s="29">
        <f t="shared" si="66"/>
        <v>500</v>
      </c>
      <c r="AH340" s="110" t="str">
        <f t="shared" si="67"/>
        <v>FAIL: 3, ABSENT: 1</v>
      </c>
      <c r="AI340" s="100" t="str">
        <f t="shared" si="61"/>
        <v xml:space="preserve">English, Education, Psychology, Arabic, </v>
      </c>
    </row>
    <row r="341" spans="1:35" ht="15.75" customHeight="1" thickBot="1">
      <c r="A341" s="58">
        <v>332</v>
      </c>
      <c r="B341" s="174">
        <v>1017</v>
      </c>
      <c r="C341" s="211" t="s">
        <v>1630</v>
      </c>
      <c r="D341" s="155" t="s">
        <v>1328</v>
      </c>
      <c r="E341" s="166">
        <v>41</v>
      </c>
      <c r="F341" s="166">
        <v>34</v>
      </c>
      <c r="G341" s="169">
        <v>31</v>
      </c>
      <c r="H341" s="169">
        <v>47</v>
      </c>
      <c r="I341" s="197" t="s">
        <v>865</v>
      </c>
      <c r="J341" s="200"/>
      <c r="K341" s="193"/>
      <c r="L341" s="195">
        <v>40</v>
      </c>
      <c r="M341" s="197"/>
      <c r="N341" s="200"/>
      <c r="O341" s="200"/>
      <c r="P341" s="185"/>
      <c r="Q341" s="185"/>
      <c r="R341" s="185"/>
      <c r="S341" s="26"/>
      <c r="T341" s="197"/>
      <c r="U341" s="197"/>
      <c r="V341" s="197"/>
      <c r="W341" s="26"/>
      <c r="X341" s="196">
        <v>31</v>
      </c>
      <c r="Y341" s="197"/>
      <c r="Z341" s="197"/>
      <c r="AA341" s="197"/>
      <c r="AB341" s="106">
        <f t="shared" si="62"/>
        <v>7</v>
      </c>
      <c r="AC341" s="108">
        <f t="shared" si="63"/>
        <v>585</v>
      </c>
      <c r="AD341" s="108" t="str">
        <f t="shared" si="64"/>
        <v>-</v>
      </c>
      <c r="AE341" s="109" t="str">
        <f t="shared" si="65"/>
        <v>-</v>
      </c>
      <c r="AF341" s="29" t="str">
        <f t="shared" si="60"/>
        <v>FAIL</v>
      </c>
      <c r="AG341" s="29">
        <f t="shared" si="66"/>
        <v>200</v>
      </c>
      <c r="AH341" s="110" t="str">
        <f t="shared" si="67"/>
        <v>FAIL: 1, ABSENT: 1</v>
      </c>
      <c r="AI341" s="100" t="str">
        <f t="shared" si="61"/>
        <v xml:space="preserve">English, Fine arts, </v>
      </c>
    </row>
    <row r="342" spans="1:35" ht="15.75" customHeight="1" thickBot="1">
      <c r="A342" s="58">
        <v>333</v>
      </c>
      <c r="B342" s="177">
        <v>1018</v>
      </c>
      <c r="C342" s="212" t="s">
        <v>1631</v>
      </c>
      <c r="D342" s="155" t="s">
        <v>1328</v>
      </c>
      <c r="E342" s="166">
        <v>20</v>
      </c>
      <c r="F342" s="166">
        <v>24</v>
      </c>
      <c r="G342" s="168">
        <v>44</v>
      </c>
      <c r="H342" s="168">
        <v>63</v>
      </c>
      <c r="I342" s="197"/>
      <c r="J342" s="196">
        <v>38</v>
      </c>
      <c r="K342" s="185"/>
      <c r="L342" s="197"/>
      <c r="M342" s="197"/>
      <c r="N342" s="197"/>
      <c r="O342" s="197"/>
      <c r="P342" s="185"/>
      <c r="Q342" s="185"/>
      <c r="R342" s="168">
        <v>33</v>
      </c>
      <c r="S342" s="26"/>
      <c r="T342" s="197"/>
      <c r="U342" s="196">
        <v>51</v>
      </c>
      <c r="V342" s="197"/>
      <c r="W342" s="26"/>
      <c r="X342" s="197"/>
      <c r="Y342" s="197"/>
      <c r="Z342" s="197"/>
      <c r="AA342" s="197"/>
      <c r="AB342" s="106">
        <f t="shared" si="62"/>
        <v>7</v>
      </c>
      <c r="AC342" s="108">
        <f t="shared" si="63"/>
        <v>585</v>
      </c>
      <c r="AD342" s="108" t="str">
        <f t="shared" si="64"/>
        <v>-</v>
      </c>
      <c r="AE342" s="109" t="str">
        <f t="shared" si="65"/>
        <v>-</v>
      </c>
      <c r="AF342" s="29" t="str">
        <f t="shared" si="60"/>
        <v>FAIL</v>
      </c>
      <c r="AG342" s="29">
        <f t="shared" si="66"/>
        <v>0</v>
      </c>
      <c r="AH342" s="110" t="str">
        <f t="shared" si="67"/>
        <v>PASS</v>
      </c>
      <c r="AI342" s="100" t="str">
        <f t="shared" si="61"/>
        <v/>
      </c>
    </row>
    <row r="343" spans="1:35" ht="15.75" customHeight="1" thickBot="1">
      <c r="A343" s="58">
        <v>334</v>
      </c>
      <c r="B343" s="174">
        <v>1019</v>
      </c>
      <c r="C343" s="211" t="s">
        <v>1632</v>
      </c>
      <c r="D343" s="155" t="s">
        <v>1328</v>
      </c>
      <c r="E343" s="166">
        <v>44</v>
      </c>
      <c r="F343" s="185"/>
      <c r="G343" s="169">
        <v>38</v>
      </c>
      <c r="H343" s="169">
        <v>53</v>
      </c>
      <c r="I343" s="197" t="s">
        <v>865</v>
      </c>
      <c r="J343" s="200"/>
      <c r="K343" s="193"/>
      <c r="L343" s="200"/>
      <c r="M343" s="197"/>
      <c r="N343" s="200"/>
      <c r="O343" s="200"/>
      <c r="P343" s="185"/>
      <c r="Q343" s="185"/>
      <c r="R343" s="168">
        <v>23</v>
      </c>
      <c r="S343" s="26"/>
      <c r="T343" s="197"/>
      <c r="U343" s="196">
        <v>38</v>
      </c>
      <c r="V343" s="197"/>
      <c r="W343" s="26"/>
      <c r="X343" s="197"/>
      <c r="Y343" s="197"/>
      <c r="Z343" s="197" t="s">
        <v>865</v>
      </c>
      <c r="AA343" s="197"/>
      <c r="AB343" s="106">
        <f t="shared" si="62"/>
        <v>7</v>
      </c>
      <c r="AC343" s="108">
        <f t="shared" si="63"/>
        <v>635</v>
      </c>
      <c r="AD343" s="108" t="str">
        <f t="shared" si="64"/>
        <v>-</v>
      </c>
      <c r="AE343" s="109" t="str">
        <f t="shared" si="65"/>
        <v>-</v>
      </c>
      <c r="AF343" s="29" t="str">
        <f t="shared" si="60"/>
        <v>FAIL</v>
      </c>
      <c r="AG343" s="29">
        <f t="shared" si="66"/>
        <v>300</v>
      </c>
      <c r="AH343" s="110" t="str">
        <f t="shared" si="67"/>
        <v>FAIL: 1, ABSENT: 2</v>
      </c>
      <c r="AI343" s="100" t="str">
        <f t="shared" si="61"/>
        <v xml:space="preserve">Fine arts, Sociology, Arabic, </v>
      </c>
    </row>
    <row r="344" spans="1:35" ht="15.75" customHeight="1" thickBot="1">
      <c r="A344" s="58">
        <v>335</v>
      </c>
      <c r="B344" s="177">
        <v>1020</v>
      </c>
      <c r="C344" s="212" t="s">
        <v>1633</v>
      </c>
      <c r="D344" s="155" t="s">
        <v>1328</v>
      </c>
      <c r="E344" s="166">
        <v>44</v>
      </c>
      <c r="F344" s="166">
        <v>23</v>
      </c>
      <c r="G344" s="168">
        <v>17</v>
      </c>
      <c r="H344" s="168">
        <v>33</v>
      </c>
      <c r="I344" s="197"/>
      <c r="J344" s="197"/>
      <c r="K344" s="185"/>
      <c r="L344" s="197"/>
      <c r="M344" s="197"/>
      <c r="N344" s="197"/>
      <c r="O344" s="197"/>
      <c r="P344" s="185"/>
      <c r="Q344" s="185"/>
      <c r="R344" s="168">
        <v>41</v>
      </c>
      <c r="S344" s="26"/>
      <c r="T344" s="197"/>
      <c r="U344" s="196">
        <v>56</v>
      </c>
      <c r="V344" s="197"/>
      <c r="W344" s="26"/>
      <c r="X344" s="196">
        <v>6</v>
      </c>
      <c r="Y344" s="197"/>
      <c r="Z344" s="197"/>
      <c r="AA344" s="197"/>
      <c r="AB344" s="106">
        <f t="shared" si="62"/>
        <v>7</v>
      </c>
      <c r="AC344" s="108">
        <f t="shared" si="63"/>
        <v>570</v>
      </c>
      <c r="AD344" s="108" t="str">
        <f t="shared" si="64"/>
        <v>-</v>
      </c>
      <c r="AE344" s="109" t="str">
        <f t="shared" si="65"/>
        <v>-</v>
      </c>
      <c r="AF344" s="29" t="str">
        <f t="shared" si="60"/>
        <v>FAIL</v>
      </c>
      <c r="AG344" s="29">
        <f t="shared" si="66"/>
        <v>200</v>
      </c>
      <c r="AH344" s="110" t="str">
        <f t="shared" si="67"/>
        <v>FAIL: 2, ABSENT: 0</v>
      </c>
      <c r="AI344" s="100" t="str">
        <f t="shared" si="61"/>
        <v xml:space="preserve">English, Psychology, </v>
      </c>
    </row>
    <row r="345" spans="1:35" ht="15.75" customHeight="1" thickBot="1">
      <c r="A345" s="58">
        <v>336</v>
      </c>
      <c r="B345" s="177">
        <v>1021</v>
      </c>
      <c r="C345" s="212" t="s">
        <v>1634</v>
      </c>
      <c r="D345" s="155" t="s">
        <v>1328</v>
      </c>
      <c r="E345" s="166" t="s">
        <v>865</v>
      </c>
      <c r="F345" s="166" t="s">
        <v>865</v>
      </c>
      <c r="G345" s="168" t="s">
        <v>865</v>
      </c>
      <c r="H345" s="168" t="s">
        <v>865</v>
      </c>
      <c r="I345" s="197"/>
      <c r="J345" s="209" t="s">
        <v>865</v>
      </c>
      <c r="K345" s="185"/>
      <c r="L345" s="209" t="s">
        <v>865</v>
      </c>
      <c r="M345" s="197"/>
      <c r="N345" s="197"/>
      <c r="O345" s="197" t="s">
        <v>865</v>
      </c>
      <c r="P345" s="185"/>
      <c r="Q345" s="185"/>
      <c r="R345" s="185"/>
      <c r="S345" s="26"/>
      <c r="T345" s="197"/>
      <c r="U345" s="197"/>
      <c r="V345" s="197"/>
      <c r="W345" s="26"/>
      <c r="X345" s="197"/>
      <c r="Y345" s="197"/>
      <c r="Z345" s="197"/>
      <c r="AA345" s="197"/>
      <c r="AB345" s="106">
        <f t="shared" si="62"/>
        <v>7</v>
      </c>
      <c r="AC345" s="108">
        <f t="shared" si="63"/>
        <v>600</v>
      </c>
      <c r="AD345" s="108" t="str">
        <f t="shared" si="64"/>
        <v>-</v>
      </c>
      <c r="AE345" s="109" t="str">
        <f t="shared" si="65"/>
        <v>-</v>
      </c>
      <c r="AF345" s="29" t="str">
        <f t="shared" si="60"/>
        <v>ABSENT</v>
      </c>
      <c r="AG345" s="29">
        <f t="shared" si="66"/>
        <v>700</v>
      </c>
      <c r="AH345" s="110" t="str">
        <f t="shared" si="67"/>
        <v>FAIL: 0, ABSENT: 7</v>
      </c>
      <c r="AI345" s="100" t="str">
        <f t="shared" si="61"/>
        <v xml:space="preserve">Tarjuma, Pak studies, English, Urdu, Civics, Education, Persian, </v>
      </c>
    </row>
    <row r="346" spans="1:35" ht="15.75" customHeight="1" thickBot="1">
      <c r="A346" s="58">
        <v>337</v>
      </c>
      <c r="B346" s="177">
        <v>1022</v>
      </c>
      <c r="C346" s="212" t="s">
        <v>1635</v>
      </c>
      <c r="D346" s="155" t="s">
        <v>1328</v>
      </c>
      <c r="E346" s="166">
        <v>23</v>
      </c>
      <c r="F346" s="166">
        <v>28</v>
      </c>
      <c r="G346" s="168">
        <v>14</v>
      </c>
      <c r="H346" s="168">
        <v>34</v>
      </c>
      <c r="I346" s="197"/>
      <c r="J346" s="197"/>
      <c r="K346" s="185"/>
      <c r="L346" s="197"/>
      <c r="M346" s="197"/>
      <c r="N346" s="197"/>
      <c r="O346" s="197"/>
      <c r="P346" s="185"/>
      <c r="Q346" s="185"/>
      <c r="R346" s="185"/>
      <c r="S346" s="26"/>
      <c r="T346" s="197"/>
      <c r="U346" s="196">
        <v>47</v>
      </c>
      <c r="V346" s="197"/>
      <c r="W346" s="26"/>
      <c r="X346" s="196">
        <v>7</v>
      </c>
      <c r="Y346" s="196" t="s">
        <v>865</v>
      </c>
      <c r="Z346" s="197"/>
      <c r="AA346" s="197"/>
      <c r="AB346" s="106">
        <f t="shared" si="62"/>
        <v>7</v>
      </c>
      <c r="AC346" s="108">
        <f t="shared" si="63"/>
        <v>555</v>
      </c>
      <c r="AD346" s="108" t="str">
        <f t="shared" si="64"/>
        <v>-</v>
      </c>
      <c r="AE346" s="109" t="str">
        <f t="shared" si="65"/>
        <v>-</v>
      </c>
      <c r="AF346" s="29" t="str">
        <f t="shared" si="60"/>
        <v>FAIL</v>
      </c>
      <c r="AG346" s="29">
        <f t="shared" si="66"/>
        <v>300</v>
      </c>
      <c r="AH346" s="110" t="str">
        <f t="shared" si="67"/>
        <v>FAIL: 2, ABSENT: 1</v>
      </c>
      <c r="AI346" s="100" t="str">
        <f t="shared" si="61"/>
        <v xml:space="preserve">English, Psychology, Statistics, </v>
      </c>
    </row>
    <row r="347" spans="1:35" ht="15.75" customHeight="1" thickBot="1">
      <c r="A347" s="8">
        <v>346</v>
      </c>
      <c r="B347" s="174">
        <v>1023</v>
      </c>
      <c r="C347" s="211" t="s">
        <v>1636</v>
      </c>
      <c r="D347" s="155" t="s">
        <v>1328</v>
      </c>
      <c r="E347" s="185"/>
      <c r="F347" s="166">
        <v>12</v>
      </c>
      <c r="G347" s="169" t="s">
        <v>865</v>
      </c>
      <c r="H347" s="169">
        <v>43</v>
      </c>
      <c r="I347" s="197"/>
      <c r="J347" s="195">
        <v>19</v>
      </c>
      <c r="K347" s="193"/>
      <c r="L347" s="200"/>
      <c r="M347" s="197" t="s">
        <v>865</v>
      </c>
      <c r="N347" s="200"/>
      <c r="O347" s="200"/>
      <c r="P347" s="185"/>
      <c r="Q347" s="185"/>
      <c r="R347" s="168">
        <v>8</v>
      </c>
      <c r="S347" s="26"/>
      <c r="T347" s="197"/>
      <c r="U347" s="196">
        <v>54</v>
      </c>
      <c r="V347" s="197"/>
      <c r="W347" s="26"/>
      <c r="X347" s="197"/>
      <c r="Y347" s="197"/>
      <c r="Z347" s="197"/>
      <c r="AA347" s="197"/>
      <c r="AB347" s="106">
        <f t="shared" si="62"/>
        <v>7</v>
      </c>
      <c r="AC347" s="108">
        <f t="shared" si="63"/>
        <v>635</v>
      </c>
      <c r="AD347" s="108" t="str">
        <f t="shared" si="64"/>
        <v>-</v>
      </c>
      <c r="AE347" s="109" t="str">
        <f t="shared" si="65"/>
        <v>-</v>
      </c>
      <c r="AF347" s="29" t="str">
        <f t="shared" si="60"/>
        <v>FAIL</v>
      </c>
      <c r="AG347" s="29">
        <f t="shared" si="66"/>
        <v>500</v>
      </c>
      <c r="AH347" s="110" t="str">
        <f t="shared" si="67"/>
        <v>FAIL: 3, ABSENT: 2</v>
      </c>
      <c r="AI347" s="100" t="str">
        <f t="shared" si="61"/>
        <v xml:space="preserve">Pak studies, English, Civics, History, Sociology, </v>
      </c>
    </row>
    <row r="348" spans="1:35" ht="15.75" customHeight="1" thickBot="1">
      <c r="A348" s="8">
        <v>347</v>
      </c>
      <c r="B348" s="177">
        <v>1024</v>
      </c>
      <c r="C348" s="212" t="s">
        <v>1637</v>
      </c>
      <c r="D348" s="155" t="s">
        <v>1328</v>
      </c>
      <c r="E348" s="185"/>
      <c r="F348" s="185"/>
      <c r="G348" s="168">
        <v>15</v>
      </c>
      <c r="H348" s="168" t="s">
        <v>865</v>
      </c>
      <c r="I348" s="197"/>
      <c r="J348" s="209" t="s">
        <v>865</v>
      </c>
      <c r="K348" s="185"/>
      <c r="L348" s="209" t="s">
        <v>865</v>
      </c>
      <c r="M348" s="197"/>
      <c r="N348" s="196">
        <v>53</v>
      </c>
      <c r="O348" s="197" t="s">
        <v>865</v>
      </c>
      <c r="P348" s="185"/>
      <c r="Q348" s="185"/>
      <c r="R348" s="185"/>
      <c r="S348" s="26"/>
      <c r="T348" s="197"/>
      <c r="U348" s="197"/>
      <c r="V348" s="196">
        <v>43</v>
      </c>
      <c r="W348" s="26"/>
      <c r="X348" s="197"/>
      <c r="Y348" s="197"/>
      <c r="Z348" s="197"/>
      <c r="AA348" s="197"/>
      <c r="AB348" s="106">
        <f t="shared" si="62"/>
        <v>7</v>
      </c>
      <c r="AC348" s="108">
        <f t="shared" si="63"/>
        <v>685</v>
      </c>
      <c r="AD348" s="108" t="str">
        <f t="shared" si="64"/>
        <v>-</v>
      </c>
      <c r="AE348" s="109" t="str">
        <f t="shared" si="65"/>
        <v>-</v>
      </c>
      <c r="AF348" s="29" t="str">
        <f t="shared" si="60"/>
        <v>FAIL</v>
      </c>
      <c r="AG348" s="29">
        <f t="shared" si="66"/>
        <v>500</v>
      </c>
      <c r="AH348" s="110" t="str">
        <f t="shared" si="67"/>
        <v>FAIL: 1, ABSENT: 4</v>
      </c>
      <c r="AI348" s="100" t="str">
        <f t="shared" si="61"/>
        <v xml:space="preserve">English, Urdu, Civics, Education, Persian, </v>
      </c>
    </row>
    <row r="349" spans="1:35" ht="15.75" customHeight="1" thickBot="1">
      <c r="A349" s="8">
        <v>348</v>
      </c>
      <c r="B349" s="174">
        <v>1025</v>
      </c>
      <c r="C349" s="211" t="s">
        <v>1638</v>
      </c>
      <c r="D349" s="155" t="s">
        <v>1328</v>
      </c>
      <c r="E349" s="166">
        <v>46</v>
      </c>
      <c r="F349" s="166">
        <v>30</v>
      </c>
      <c r="G349" s="169">
        <v>14</v>
      </c>
      <c r="H349" s="169">
        <v>57</v>
      </c>
      <c r="I349" s="197"/>
      <c r="J349" s="200"/>
      <c r="K349" s="193"/>
      <c r="L349" s="200"/>
      <c r="M349" s="197"/>
      <c r="N349" s="200"/>
      <c r="O349" s="200"/>
      <c r="P349" s="185"/>
      <c r="Q349" s="185"/>
      <c r="R349" s="168">
        <v>16</v>
      </c>
      <c r="S349" s="26"/>
      <c r="T349" s="197"/>
      <c r="U349" s="196">
        <v>41</v>
      </c>
      <c r="V349" s="197"/>
      <c r="W349" s="26"/>
      <c r="X349" s="196">
        <v>15</v>
      </c>
      <c r="Y349" s="197"/>
      <c r="Z349" s="197"/>
      <c r="AA349" s="197"/>
      <c r="AB349" s="106">
        <f t="shared" si="62"/>
        <v>7</v>
      </c>
      <c r="AC349" s="108">
        <f t="shared" si="63"/>
        <v>570</v>
      </c>
      <c r="AD349" s="108" t="str">
        <f t="shared" si="64"/>
        <v>-</v>
      </c>
      <c r="AE349" s="109" t="str">
        <f t="shared" si="65"/>
        <v>-</v>
      </c>
      <c r="AF349" s="29" t="str">
        <f t="shared" si="60"/>
        <v>FAIL</v>
      </c>
      <c r="AG349" s="29">
        <f t="shared" si="66"/>
        <v>500</v>
      </c>
      <c r="AH349" s="110" t="str">
        <f t="shared" si="67"/>
        <v>FAIL: 3, ABSENT: 0</v>
      </c>
      <c r="AI349" s="100" t="str">
        <f t="shared" si="61"/>
        <v xml:space="preserve">English, Sociology, Psychology, </v>
      </c>
    </row>
    <row r="350" spans="1:35" ht="15.75" customHeight="1" thickBot="1">
      <c r="A350" s="8">
        <v>349</v>
      </c>
      <c r="B350" s="177">
        <v>1026</v>
      </c>
      <c r="C350" s="212" t="s">
        <v>1639</v>
      </c>
      <c r="D350" s="155" t="s">
        <v>1328</v>
      </c>
      <c r="E350" s="185"/>
      <c r="F350" s="166">
        <v>13</v>
      </c>
      <c r="G350" s="168" t="s">
        <v>865</v>
      </c>
      <c r="H350" s="168">
        <v>50</v>
      </c>
      <c r="I350" s="197"/>
      <c r="J350" s="197"/>
      <c r="K350" s="185"/>
      <c r="L350" s="197"/>
      <c r="M350" s="196">
        <v>64</v>
      </c>
      <c r="N350" s="196">
        <v>35</v>
      </c>
      <c r="O350" s="196">
        <v>34</v>
      </c>
      <c r="P350" s="185"/>
      <c r="Q350" s="185"/>
      <c r="R350" s="185" t="s">
        <v>865</v>
      </c>
      <c r="S350" s="26"/>
      <c r="T350" s="197"/>
      <c r="U350" s="197"/>
      <c r="V350" s="197"/>
      <c r="W350" s="26"/>
      <c r="X350" s="197"/>
      <c r="Y350" s="197"/>
      <c r="Z350" s="197"/>
      <c r="AA350" s="197"/>
      <c r="AB350" s="106">
        <f t="shared" si="62"/>
        <v>7</v>
      </c>
      <c r="AC350" s="108">
        <f t="shared" si="63"/>
        <v>650</v>
      </c>
      <c r="AD350" s="108" t="str">
        <f t="shared" si="64"/>
        <v>-</v>
      </c>
      <c r="AE350" s="109" t="str">
        <f t="shared" si="65"/>
        <v>-</v>
      </c>
      <c r="AF350" s="29" t="str">
        <f t="shared" si="60"/>
        <v>FAIL</v>
      </c>
      <c r="AG350" s="29">
        <f t="shared" si="66"/>
        <v>300</v>
      </c>
      <c r="AH350" s="110" t="str">
        <f t="shared" si="67"/>
        <v>FAIL: 1, ABSENT: 2</v>
      </c>
      <c r="AI350" s="100" t="str">
        <f t="shared" si="61"/>
        <v xml:space="preserve">Pak studies, English, Sociology, </v>
      </c>
    </row>
    <row r="351" spans="1:35" ht="15.75" customHeight="1" thickBot="1">
      <c r="A351" s="8">
        <v>350</v>
      </c>
      <c r="B351" s="174">
        <v>1027</v>
      </c>
      <c r="C351" s="211" t="s">
        <v>1640</v>
      </c>
      <c r="D351" s="155" t="s">
        <v>1328</v>
      </c>
      <c r="E351" s="166">
        <v>43</v>
      </c>
      <c r="F351" s="166">
        <v>39</v>
      </c>
      <c r="G351" s="169" t="s">
        <v>865</v>
      </c>
      <c r="H351" s="169">
        <v>61</v>
      </c>
      <c r="I351" s="197"/>
      <c r="J351" s="200"/>
      <c r="K351" s="193"/>
      <c r="L351" s="200"/>
      <c r="M351" s="197"/>
      <c r="N351" s="195">
        <v>66</v>
      </c>
      <c r="O351" s="200"/>
      <c r="P351" s="185"/>
      <c r="Q351" s="185"/>
      <c r="R351" s="185"/>
      <c r="S351" s="26"/>
      <c r="T351" s="196">
        <v>55</v>
      </c>
      <c r="U351" s="197"/>
      <c r="V351" s="197"/>
      <c r="W351" s="26"/>
      <c r="X351" s="197"/>
      <c r="Y351" s="197"/>
      <c r="Z351" s="197" t="s">
        <v>865</v>
      </c>
      <c r="AA351" s="197"/>
      <c r="AB351" s="106">
        <f t="shared" si="62"/>
        <v>7</v>
      </c>
      <c r="AC351" s="108">
        <f t="shared" si="63"/>
        <v>585</v>
      </c>
      <c r="AD351" s="108" t="str">
        <f t="shared" si="64"/>
        <v>-</v>
      </c>
      <c r="AE351" s="109" t="str">
        <f t="shared" si="65"/>
        <v>-</v>
      </c>
      <c r="AF351" s="29" t="str">
        <f t="shared" si="60"/>
        <v>FAIL</v>
      </c>
      <c r="AG351" s="29">
        <f t="shared" si="66"/>
        <v>200</v>
      </c>
      <c r="AH351" s="110" t="str">
        <f t="shared" si="67"/>
        <v>FAIL: 0, ABSENT: 2</v>
      </c>
      <c r="AI351" s="100" t="str">
        <f t="shared" si="61"/>
        <v xml:space="preserve">English, Arabic, </v>
      </c>
    </row>
    <row r="352" spans="1:35" ht="15.75" customHeight="1" thickBot="1">
      <c r="A352" s="8">
        <v>351</v>
      </c>
      <c r="B352" s="177">
        <v>1028</v>
      </c>
      <c r="C352" s="212" t="s">
        <v>1641</v>
      </c>
      <c r="D352" s="155" t="s">
        <v>1328</v>
      </c>
      <c r="E352" s="166">
        <v>36</v>
      </c>
      <c r="F352" s="185"/>
      <c r="G352" s="168">
        <v>17</v>
      </c>
      <c r="H352" s="168">
        <v>50</v>
      </c>
      <c r="I352" s="197"/>
      <c r="J352" s="197"/>
      <c r="K352" s="185"/>
      <c r="L352" s="196">
        <v>28</v>
      </c>
      <c r="M352" s="197" t="s">
        <v>865</v>
      </c>
      <c r="N352" s="197"/>
      <c r="O352" s="197"/>
      <c r="P352" s="185"/>
      <c r="Q352" s="185"/>
      <c r="R352" s="168">
        <v>55</v>
      </c>
      <c r="S352" s="26"/>
      <c r="T352" s="197"/>
      <c r="U352" s="197"/>
      <c r="V352" s="197"/>
      <c r="W352" s="26"/>
      <c r="X352" s="196">
        <v>30</v>
      </c>
      <c r="Y352" s="197"/>
      <c r="Z352" s="197"/>
      <c r="AA352" s="197"/>
      <c r="AB352" s="106">
        <f t="shared" si="62"/>
        <v>7</v>
      </c>
      <c r="AC352" s="108">
        <f t="shared" si="63"/>
        <v>635</v>
      </c>
      <c r="AD352" s="108" t="str">
        <f t="shared" si="64"/>
        <v>-</v>
      </c>
      <c r="AE352" s="109" t="str">
        <f t="shared" si="65"/>
        <v>-</v>
      </c>
      <c r="AF352" s="29" t="str">
        <f t="shared" si="60"/>
        <v>FAIL</v>
      </c>
      <c r="AG352" s="29">
        <f t="shared" si="66"/>
        <v>300</v>
      </c>
      <c r="AH352" s="110" t="str">
        <f t="shared" si="67"/>
        <v>FAIL: 2, ABSENT: 1</v>
      </c>
      <c r="AI352" s="100" t="str">
        <f t="shared" si="61"/>
        <v xml:space="preserve">English, Education, History, </v>
      </c>
    </row>
  </sheetData>
  <autoFilter ref="A1:AL352" xr:uid="{00000000-0009-0000-0000-000003000000}"/>
  <mergeCells count="7">
    <mergeCell ref="AI5:AI6"/>
    <mergeCell ref="AB4:AF4"/>
    <mergeCell ref="A1:A4"/>
    <mergeCell ref="B1:B4"/>
    <mergeCell ref="G4:H4"/>
    <mergeCell ref="J4:L4"/>
    <mergeCell ref="M4:N4"/>
  </mergeCells>
  <conditionalFormatting sqref="S314:S352 S7:S302 S304 S311 W311 W304 W7:W302 W314:W352">
    <cfRule type="containsText" dxfId="19" priority="11" operator="containsText" text="A">
      <formula>NOT(ISERROR(SEARCH(("A"),(S7))))</formula>
    </cfRule>
  </conditionalFormatting>
  <conditionalFormatting sqref="S314:S352 S7:S302 S304 S311 W311 W304 W7:W302 W314:W352">
    <cfRule type="containsText" dxfId="18" priority="12" operator="containsText" text="A">
      <formula>NOT(ISERROR(SEARCH(("A"),(S7))))</formula>
    </cfRule>
  </conditionalFormatting>
  <conditionalFormatting sqref="E1:F6 S294 S311 W311 W294 Z1:AA6">
    <cfRule type="expression" dxfId="17" priority="13">
      <formula>AND(ISNUMBER(E1), E1&lt;17)</formula>
    </cfRule>
  </conditionalFormatting>
  <conditionalFormatting sqref="W294 G1:S6 S7:S302 S314:S352 S304 S311">
    <cfRule type="expression" dxfId="16" priority="14">
      <formula>AND(ISNUMBER(G1), G1&lt;33)</formula>
    </cfRule>
  </conditionalFormatting>
  <conditionalFormatting sqref="W311 T1:Y6 W304 W314:W352 W7:W302">
    <cfRule type="expression" dxfId="15" priority="15">
      <formula>AND(ISNUMBER(T1), T1&lt;28)</formula>
    </cfRule>
  </conditionalFormatting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Z1000"/>
  <sheetViews>
    <sheetView workbookViewId="0">
      <selection activeCell="K25" sqref="K25"/>
    </sheetView>
  </sheetViews>
  <sheetFormatPr defaultColWidth="12.5703125" defaultRowHeight="15" customHeight="1"/>
  <cols>
    <col min="2" max="2" width="14" customWidth="1"/>
    <col min="13" max="13" width="7.7109375" customWidth="1"/>
    <col min="14" max="14" width="19.42578125" customWidth="1"/>
    <col min="21" max="21" width="20.7109375" customWidth="1"/>
  </cols>
  <sheetData>
    <row r="1" spans="1:26" ht="33.75" customHeight="1">
      <c r="A1" s="228" t="s">
        <v>830</v>
      </c>
      <c r="B1" s="229"/>
      <c r="C1" s="229"/>
      <c r="D1" s="229"/>
      <c r="E1" s="229"/>
      <c r="F1" s="229"/>
      <c r="G1" s="229"/>
      <c r="H1" s="229"/>
      <c r="I1" s="230"/>
      <c r="M1" s="231" t="s">
        <v>830</v>
      </c>
      <c r="N1" s="232"/>
      <c r="O1" s="232"/>
      <c r="P1" s="232"/>
      <c r="Q1" s="232"/>
      <c r="R1" s="232"/>
      <c r="S1" s="232"/>
      <c r="T1" s="232"/>
      <c r="U1" s="232"/>
    </row>
    <row r="2" spans="1:26" ht="38.25" customHeight="1">
      <c r="A2" s="233" t="s">
        <v>831</v>
      </c>
      <c r="B2" s="232"/>
      <c r="C2" s="232"/>
      <c r="D2" s="232"/>
      <c r="E2" s="232"/>
      <c r="F2" s="232"/>
      <c r="G2" s="232"/>
      <c r="H2" s="232"/>
      <c r="I2" s="234"/>
      <c r="M2" s="235" t="s">
        <v>832</v>
      </c>
      <c r="N2" s="232"/>
      <c r="O2" s="232"/>
      <c r="P2" s="232"/>
      <c r="Q2" s="232"/>
      <c r="R2" s="232"/>
      <c r="S2" s="232"/>
      <c r="T2" s="232"/>
      <c r="U2" s="232"/>
    </row>
    <row r="3" spans="1:26" ht="24" customHeight="1" thickBot="1">
      <c r="A3" s="236" t="s">
        <v>833</v>
      </c>
      <c r="B3" s="237"/>
      <c r="C3" s="237"/>
      <c r="D3" s="237"/>
      <c r="E3" s="237"/>
      <c r="F3" s="237"/>
      <c r="G3" s="237"/>
      <c r="H3" s="237"/>
      <c r="I3" s="238"/>
      <c r="M3" s="239" t="s">
        <v>834</v>
      </c>
      <c r="N3" s="237"/>
      <c r="O3" s="237"/>
      <c r="P3" s="237"/>
      <c r="Q3" s="237"/>
      <c r="R3" s="237"/>
      <c r="S3" s="237"/>
      <c r="T3" s="237"/>
      <c r="U3" s="237"/>
    </row>
    <row r="4" spans="1:26" ht="15" customHeight="1" thickBot="1">
      <c r="A4" s="62" t="s">
        <v>290</v>
      </c>
      <c r="B4" s="63" t="s">
        <v>835</v>
      </c>
      <c r="C4" s="64" t="s">
        <v>836</v>
      </c>
      <c r="D4" s="63" t="s">
        <v>837</v>
      </c>
      <c r="E4" s="64" t="s">
        <v>285</v>
      </c>
      <c r="F4" s="64" t="s">
        <v>282</v>
      </c>
      <c r="G4" s="64" t="s">
        <v>283</v>
      </c>
      <c r="H4" s="64" t="s">
        <v>838</v>
      </c>
      <c r="I4" s="65"/>
      <c r="J4" s="66"/>
      <c r="K4" s="66"/>
      <c r="L4" s="66"/>
      <c r="M4" s="63" t="s">
        <v>290</v>
      </c>
      <c r="N4" s="63" t="s">
        <v>22</v>
      </c>
      <c r="O4" s="63" t="s">
        <v>836</v>
      </c>
      <c r="P4" s="63" t="s">
        <v>837</v>
      </c>
      <c r="Q4" s="63" t="s">
        <v>285</v>
      </c>
      <c r="R4" s="63" t="s">
        <v>282</v>
      </c>
      <c r="S4" s="63" t="s">
        <v>283</v>
      </c>
      <c r="T4" s="67" t="s">
        <v>838</v>
      </c>
      <c r="U4" s="91" t="s">
        <v>857</v>
      </c>
      <c r="V4" s="66"/>
      <c r="W4" s="66"/>
      <c r="X4" s="66"/>
      <c r="Y4" s="66"/>
      <c r="Z4" s="66"/>
    </row>
    <row r="5" spans="1:26" ht="15" customHeight="1" thickTop="1" thickBot="1">
      <c r="A5" s="68">
        <v>1</v>
      </c>
      <c r="B5" s="69" t="s">
        <v>839</v>
      </c>
      <c r="C5" s="68" t="str">
        <f>Arts!E311</f>
        <v>A</v>
      </c>
      <c r="D5" s="68">
        <f>Arts!G308</f>
        <v>37</v>
      </c>
      <c r="E5" s="68" t="e">
        <f t="shared" ref="E5:E10" si="0">C5-D5</f>
        <v>#VALUE!</v>
      </c>
      <c r="F5" s="68"/>
      <c r="G5" s="45">
        <f t="shared" ref="G5:G10" si="1">D5-F5</f>
        <v>37</v>
      </c>
      <c r="H5" s="101">
        <f t="shared" ref="H5:H32" si="2">F5/153*100</f>
        <v>0</v>
      </c>
      <c r="I5" s="70"/>
      <c r="M5" s="71">
        <v>1</v>
      </c>
      <c r="N5" s="72" t="s">
        <v>840</v>
      </c>
      <c r="O5" s="71">
        <f>Medical!E238</f>
        <v>228</v>
      </c>
      <c r="P5" s="73">
        <f>R5+S5</f>
        <v>182</v>
      </c>
      <c r="Q5" s="74">
        <f>Medical!O239</f>
        <v>46</v>
      </c>
      <c r="R5" s="74">
        <f>Medical!O237</f>
        <v>74</v>
      </c>
      <c r="S5" s="74">
        <f>Medical!O238</f>
        <v>108</v>
      </c>
      <c r="T5" s="75">
        <f>R5/P5*100</f>
        <v>40.659340659340657</v>
      </c>
      <c r="U5" s="93">
        <f>Medical!O240</f>
        <v>189</v>
      </c>
    </row>
    <row r="6" spans="1:26" ht="15" customHeight="1" thickTop="1" thickBot="1">
      <c r="A6" s="68">
        <v>2</v>
      </c>
      <c r="B6" s="69" t="s">
        <v>8</v>
      </c>
      <c r="C6" s="68"/>
      <c r="D6" s="68">
        <f>Arts!H308</f>
        <v>81</v>
      </c>
      <c r="E6" s="68">
        <f t="shared" si="0"/>
        <v>-81</v>
      </c>
      <c r="F6" s="68"/>
      <c r="G6" s="45">
        <f t="shared" si="1"/>
        <v>81</v>
      </c>
      <c r="H6" s="101">
        <f t="shared" si="2"/>
        <v>0</v>
      </c>
      <c r="I6" s="70"/>
      <c r="M6" s="71">
        <v>2</v>
      </c>
      <c r="N6" s="72" t="s">
        <v>841</v>
      </c>
      <c r="O6" s="77" t="e">
        <f>Engineering!#REF!</f>
        <v>#REF!</v>
      </c>
      <c r="P6" s="73">
        <f>R6+S6</f>
        <v>8</v>
      </c>
      <c r="Q6" s="74">
        <f>Engineering!O21</f>
        <v>1</v>
      </c>
      <c r="R6" s="74">
        <f>Engineering!O19</f>
        <v>3</v>
      </c>
      <c r="S6" s="74">
        <f>Engineering!O20</f>
        <v>5</v>
      </c>
      <c r="T6" s="75">
        <f>R6/P6*100</f>
        <v>37.5</v>
      </c>
      <c r="U6" s="93">
        <f>Engineering!O22</f>
        <v>8</v>
      </c>
    </row>
    <row r="7" spans="1:26" ht="15" customHeight="1" thickTop="1" thickBot="1">
      <c r="A7" s="68">
        <v>3</v>
      </c>
      <c r="B7" s="69" t="s">
        <v>842</v>
      </c>
      <c r="C7" s="68" t="str">
        <f>Arts!F311</f>
        <v>A</v>
      </c>
      <c r="D7" s="68">
        <f>Arts!F308</f>
        <v>28</v>
      </c>
      <c r="E7" s="68" t="e">
        <f t="shared" si="0"/>
        <v>#VALUE!</v>
      </c>
      <c r="F7" s="68"/>
      <c r="G7" s="45">
        <f t="shared" si="1"/>
        <v>28</v>
      </c>
      <c r="H7" s="101">
        <f t="shared" si="2"/>
        <v>0</v>
      </c>
      <c r="I7" s="70"/>
      <c r="M7" s="71">
        <v>3</v>
      </c>
      <c r="N7" s="72" t="s">
        <v>843</v>
      </c>
      <c r="O7" s="77">
        <f>GeneralScience!E132</f>
        <v>47</v>
      </c>
      <c r="P7" s="78">
        <f>R7+S7</f>
        <v>94</v>
      </c>
      <c r="Q7" s="76">
        <f>GeneralScience!P129</f>
        <v>24</v>
      </c>
      <c r="R7" s="76">
        <f>GeneralScience!P127</f>
        <v>39</v>
      </c>
      <c r="S7" s="76">
        <f>GeneralScience!P128</f>
        <v>55</v>
      </c>
      <c r="T7" s="75">
        <f>R7/P7*100</f>
        <v>41.48936170212766</v>
      </c>
      <c r="U7" s="92">
        <f>GeneralScience!P130</f>
        <v>96</v>
      </c>
    </row>
    <row r="8" spans="1:26" ht="15" customHeight="1" thickTop="1" thickBot="1">
      <c r="A8" s="68">
        <v>4</v>
      </c>
      <c r="B8" s="69" t="s">
        <v>844</v>
      </c>
      <c r="C8" s="68"/>
      <c r="D8" s="68" t="str">
        <f>Arts!E308</f>
        <v>A</v>
      </c>
      <c r="E8" s="68" t="e">
        <f t="shared" si="0"/>
        <v>#VALUE!</v>
      </c>
      <c r="F8" s="68"/>
      <c r="G8" s="45" t="e">
        <f t="shared" si="1"/>
        <v>#VALUE!</v>
      </c>
      <c r="H8" s="101">
        <f t="shared" si="2"/>
        <v>0</v>
      </c>
      <c r="I8" s="70"/>
      <c r="M8" s="71">
        <v>4</v>
      </c>
      <c r="N8" s="72" t="s">
        <v>845</v>
      </c>
      <c r="O8" s="76">
        <f>Arts!E310</f>
        <v>47</v>
      </c>
      <c r="P8" s="78" t="e">
        <f>R8+S8</f>
        <v>#VALUE!</v>
      </c>
      <c r="Q8" s="76">
        <f>Arts!AD307</f>
        <v>379</v>
      </c>
      <c r="R8" s="76">
        <f>Arts!AD305</f>
        <v>320</v>
      </c>
      <c r="S8" s="76" t="str">
        <f>Arts!AD306</f>
        <v>-</v>
      </c>
      <c r="T8" s="75" t="e">
        <f>R8/P8*100</f>
        <v>#VALUE!</v>
      </c>
      <c r="U8" s="92" t="str">
        <f>Arts!AD308</f>
        <v>-</v>
      </c>
    </row>
    <row r="9" spans="1:26" ht="15" customHeight="1" thickTop="1" thickBot="1">
      <c r="A9" s="68">
        <v>5</v>
      </c>
      <c r="B9" s="69" t="s">
        <v>11</v>
      </c>
      <c r="C9" s="70" t="str">
        <f>GeneralScience!K133</f>
        <v>A</v>
      </c>
      <c r="D9" s="70">
        <f>GeneralScience!K130</f>
        <v>0</v>
      </c>
      <c r="E9" s="68" t="e">
        <f t="shared" si="0"/>
        <v>#VALUE!</v>
      </c>
      <c r="F9" s="70">
        <f>Medical!K239+Engineering!K21+GeneralScience!K134</f>
        <v>84</v>
      </c>
      <c r="G9" s="45">
        <f t="shared" si="1"/>
        <v>-84</v>
      </c>
      <c r="H9" s="101">
        <f t="shared" si="2"/>
        <v>54.901960784313729</v>
      </c>
      <c r="I9" s="70"/>
      <c r="M9" s="71">
        <v>5</v>
      </c>
      <c r="N9" s="72" t="s">
        <v>836</v>
      </c>
      <c r="O9" s="76" t="e">
        <f>SUM(O5:O8)</f>
        <v>#REF!</v>
      </c>
      <c r="P9" s="73" t="e">
        <f>SUM(P5:P8)</f>
        <v>#VALUE!</v>
      </c>
      <c r="Q9" s="73">
        <f>SUM(Q5:Q8)</f>
        <v>450</v>
      </c>
      <c r="R9" s="73">
        <f>SUM(R5:R8)</f>
        <v>436</v>
      </c>
      <c r="S9" s="73">
        <f>SUM(S5:S8)</f>
        <v>168</v>
      </c>
      <c r="T9" s="75" t="e">
        <f>R9/P9*100</f>
        <v>#VALUE!</v>
      </c>
      <c r="U9" s="93">
        <f>SUM(U5:U8)</f>
        <v>293</v>
      </c>
    </row>
    <row r="10" spans="1:26" ht="15" customHeight="1" thickTop="1" thickBot="1">
      <c r="A10" s="68">
        <v>6</v>
      </c>
      <c r="B10" s="69" t="s">
        <v>10</v>
      </c>
      <c r="C10" s="70">
        <v>275</v>
      </c>
      <c r="D10" s="70">
        <v>161</v>
      </c>
      <c r="E10" s="68">
        <f t="shared" si="0"/>
        <v>114</v>
      </c>
      <c r="F10" s="70">
        <f>Medical!J239+Engineering!J21</f>
        <v>77</v>
      </c>
      <c r="G10" s="45">
        <f t="shared" si="1"/>
        <v>84</v>
      </c>
      <c r="H10" s="101">
        <f t="shared" si="2"/>
        <v>50.326797385620914</v>
      </c>
      <c r="I10" s="70"/>
      <c r="T10" s="79"/>
    </row>
    <row r="11" spans="1:26" ht="15" customHeight="1" thickTop="1" thickBot="1">
      <c r="A11" s="68">
        <v>7</v>
      </c>
      <c r="B11" s="69" t="s">
        <v>9</v>
      </c>
      <c r="C11" s="41">
        <v>260</v>
      </c>
      <c r="D11" s="41">
        <v>153</v>
      </c>
      <c r="E11" s="68">
        <f>C11-D11</f>
        <v>107</v>
      </c>
      <c r="F11" s="70">
        <v>81</v>
      </c>
      <c r="G11" s="45">
        <f>D11-F11</f>
        <v>72</v>
      </c>
      <c r="H11" s="101">
        <f>F11/153*100</f>
        <v>52.941176470588239</v>
      </c>
      <c r="I11" s="70"/>
      <c r="T11" s="79"/>
    </row>
    <row r="12" spans="1:26" ht="15" customHeight="1" thickTop="1" thickBot="1">
      <c r="A12" s="68">
        <v>8</v>
      </c>
      <c r="B12" s="69" t="s">
        <v>288</v>
      </c>
      <c r="C12" s="70" t="str">
        <f>GeneralScience!I133</f>
        <v>A</v>
      </c>
      <c r="D12" s="70">
        <f>GeneralScience!I130</f>
        <v>88</v>
      </c>
      <c r="E12" s="68" t="e">
        <f t="shared" ref="E12:E32" si="3">C12-D12</f>
        <v>#VALUE!</v>
      </c>
      <c r="F12" s="70">
        <f>Engineering!I21+GeneralScience!I134</f>
        <v>26</v>
      </c>
      <c r="G12" s="45">
        <f t="shared" ref="G12:G32" si="4">D12-F12</f>
        <v>62</v>
      </c>
      <c r="H12" s="101">
        <f t="shared" si="2"/>
        <v>16.993464052287582</v>
      </c>
      <c r="I12" s="70"/>
      <c r="T12" s="79"/>
    </row>
    <row r="13" spans="1:26" ht="15" customHeight="1" thickTop="1" thickBot="1">
      <c r="A13" s="68">
        <v>9</v>
      </c>
      <c r="B13" s="69" t="s">
        <v>846</v>
      </c>
      <c r="C13" s="70">
        <f>GeneralScience!M133</f>
        <v>27</v>
      </c>
      <c r="D13" s="70">
        <f>GeneralScience!M130</f>
        <v>72</v>
      </c>
      <c r="E13" s="68">
        <f t="shared" si="3"/>
        <v>-45</v>
      </c>
      <c r="F13" s="70">
        <f>GeneralScience!M134</f>
        <v>45</v>
      </c>
      <c r="G13" s="45">
        <f t="shared" si="4"/>
        <v>27</v>
      </c>
      <c r="H13" s="101">
        <f t="shared" si="2"/>
        <v>29.411764705882355</v>
      </c>
      <c r="I13" s="70"/>
      <c r="T13" s="79"/>
    </row>
    <row r="14" spans="1:26" ht="15" customHeight="1" thickTop="1" thickBot="1">
      <c r="A14" s="68">
        <v>10</v>
      </c>
      <c r="B14" s="69" t="s">
        <v>308</v>
      </c>
      <c r="C14" s="70"/>
      <c r="D14" s="70">
        <f>Arts!Y308</f>
        <v>0</v>
      </c>
      <c r="E14" s="68">
        <f t="shared" si="3"/>
        <v>0</v>
      </c>
      <c r="F14" s="70"/>
      <c r="G14" s="45">
        <f t="shared" si="4"/>
        <v>0</v>
      </c>
      <c r="H14" s="101">
        <f t="shared" si="2"/>
        <v>0</v>
      </c>
      <c r="I14" s="70"/>
      <c r="T14" s="79"/>
    </row>
    <row r="15" spans="1:26" ht="15" customHeight="1" thickTop="1" thickBot="1">
      <c r="A15" s="68">
        <v>11</v>
      </c>
      <c r="B15" s="69" t="s">
        <v>307</v>
      </c>
      <c r="C15" s="70"/>
      <c r="D15" s="70">
        <f>Arts!K308</f>
        <v>0</v>
      </c>
      <c r="E15" s="68">
        <f t="shared" si="3"/>
        <v>0</v>
      </c>
      <c r="F15" s="70"/>
      <c r="G15" s="45">
        <f t="shared" si="4"/>
        <v>0</v>
      </c>
      <c r="H15" s="101">
        <f t="shared" si="2"/>
        <v>0</v>
      </c>
      <c r="I15" s="70"/>
      <c r="T15" s="79"/>
    </row>
    <row r="16" spans="1:26" ht="15" customHeight="1" thickTop="1" thickBot="1">
      <c r="A16" s="68">
        <v>12</v>
      </c>
      <c r="B16" s="69" t="s">
        <v>847</v>
      </c>
      <c r="C16" s="70">
        <f>Arts!N310</f>
        <v>0</v>
      </c>
      <c r="D16" s="70">
        <f>Arts!N308</f>
        <v>0</v>
      </c>
      <c r="E16" s="68">
        <f t="shared" si="3"/>
        <v>0</v>
      </c>
      <c r="F16" s="70"/>
      <c r="G16" s="45">
        <f t="shared" si="4"/>
        <v>0</v>
      </c>
      <c r="H16" s="101">
        <f t="shared" si="2"/>
        <v>0</v>
      </c>
      <c r="I16" s="70"/>
      <c r="T16" s="79"/>
    </row>
    <row r="17" spans="1:22" ht="15" customHeight="1" thickTop="1" thickBot="1">
      <c r="A17" s="68">
        <v>13</v>
      </c>
      <c r="B17" s="69" t="s">
        <v>544</v>
      </c>
      <c r="C17" s="70">
        <f>Arts!X310</f>
        <v>0</v>
      </c>
      <c r="D17" s="70" t="str">
        <f>Arts!X308</f>
        <v>A</v>
      </c>
      <c r="E17" s="68" t="e">
        <f t="shared" si="3"/>
        <v>#VALUE!</v>
      </c>
      <c r="F17" s="70"/>
      <c r="G17" s="45" t="e">
        <f t="shared" si="4"/>
        <v>#VALUE!</v>
      </c>
      <c r="H17" s="101">
        <f t="shared" si="2"/>
        <v>0</v>
      </c>
      <c r="I17" s="70"/>
      <c r="T17" s="79"/>
    </row>
    <row r="18" spans="1:22" ht="15" customHeight="1" thickTop="1" thickBot="1">
      <c r="A18" s="68">
        <v>14</v>
      </c>
      <c r="B18" s="69" t="s">
        <v>538</v>
      </c>
      <c r="C18" s="70">
        <f>Arts!R310</f>
        <v>0</v>
      </c>
      <c r="D18" s="70">
        <f>Arts!R308</f>
        <v>0</v>
      </c>
      <c r="E18" s="68">
        <f t="shared" si="3"/>
        <v>0</v>
      </c>
      <c r="F18" s="70"/>
      <c r="G18" s="45">
        <f t="shared" si="4"/>
        <v>0</v>
      </c>
      <c r="H18" s="101">
        <f t="shared" si="2"/>
        <v>0</v>
      </c>
      <c r="I18" s="70"/>
      <c r="T18" s="79"/>
    </row>
    <row r="19" spans="1:22" ht="15" customHeight="1" thickTop="1" thickBot="1">
      <c r="A19" s="68">
        <v>15</v>
      </c>
      <c r="B19" s="69" t="s">
        <v>848</v>
      </c>
      <c r="C19" s="70">
        <f>Arts!U310</f>
        <v>54</v>
      </c>
      <c r="D19" s="70">
        <f>Arts!U308</f>
        <v>0</v>
      </c>
      <c r="E19" s="68">
        <f t="shared" si="3"/>
        <v>54</v>
      </c>
      <c r="F19" s="70"/>
      <c r="G19" s="45">
        <f t="shared" si="4"/>
        <v>0</v>
      </c>
      <c r="H19" s="101">
        <f t="shared" si="2"/>
        <v>0</v>
      </c>
      <c r="I19" s="70"/>
      <c r="T19" s="79"/>
    </row>
    <row r="20" spans="1:22" ht="15" customHeight="1" thickTop="1" thickBot="1">
      <c r="A20" s="68">
        <v>16</v>
      </c>
      <c r="B20" s="69" t="s">
        <v>545</v>
      </c>
      <c r="C20" s="70">
        <f>Arts!Z310</f>
        <v>0</v>
      </c>
      <c r="D20" s="70">
        <f>Arts!Z308</f>
        <v>0</v>
      </c>
      <c r="E20" s="68">
        <f t="shared" si="3"/>
        <v>0</v>
      </c>
      <c r="F20" s="70"/>
      <c r="G20" s="45">
        <f t="shared" si="4"/>
        <v>0</v>
      </c>
      <c r="H20" s="101">
        <f t="shared" si="2"/>
        <v>0</v>
      </c>
      <c r="I20" s="70"/>
      <c r="T20" s="79"/>
    </row>
    <row r="21" spans="1:22" ht="15" customHeight="1" thickTop="1" thickBot="1">
      <c r="A21" s="68">
        <v>17</v>
      </c>
      <c r="B21" s="69" t="s">
        <v>533</v>
      </c>
      <c r="C21" s="70">
        <f>Arts!M310</f>
        <v>0</v>
      </c>
      <c r="D21" s="70" t="str">
        <f>Arts!M308</f>
        <v>A</v>
      </c>
      <c r="E21" s="68" t="e">
        <f t="shared" si="3"/>
        <v>#VALUE!</v>
      </c>
      <c r="F21" s="70"/>
      <c r="G21" s="45" t="e">
        <f t="shared" si="4"/>
        <v>#VALUE!</v>
      </c>
      <c r="H21" s="101">
        <f t="shared" si="2"/>
        <v>0</v>
      </c>
      <c r="I21" s="70"/>
      <c r="T21" s="79"/>
    </row>
    <row r="22" spans="1:22" ht="15" customHeight="1" thickTop="1" thickBot="1">
      <c r="A22" s="68">
        <v>18</v>
      </c>
      <c r="B22" s="69" t="s">
        <v>531</v>
      </c>
      <c r="C22" s="70">
        <f>Arts!J310</f>
        <v>0</v>
      </c>
      <c r="D22" s="70">
        <f>Arts!J308</f>
        <v>0</v>
      </c>
      <c r="E22" s="68">
        <f t="shared" si="3"/>
        <v>0</v>
      </c>
      <c r="F22" s="70"/>
      <c r="G22" s="45">
        <f t="shared" si="4"/>
        <v>0</v>
      </c>
      <c r="H22" s="101">
        <f t="shared" si="2"/>
        <v>0</v>
      </c>
      <c r="I22" s="70"/>
      <c r="T22" s="79"/>
    </row>
    <row r="23" spans="1:22" ht="15" customHeight="1" thickTop="1" thickBot="1">
      <c r="A23" s="68">
        <v>19</v>
      </c>
      <c r="B23" s="69" t="s">
        <v>540</v>
      </c>
      <c r="C23" s="70">
        <f>Arts!T310</f>
        <v>0</v>
      </c>
      <c r="D23" s="70">
        <f>Arts!T308</f>
        <v>0</v>
      </c>
      <c r="E23" s="68">
        <f t="shared" si="3"/>
        <v>0</v>
      </c>
      <c r="F23" s="70"/>
      <c r="G23" s="45">
        <f t="shared" si="4"/>
        <v>0</v>
      </c>
      <c r="H23" s="101">
        <f t="shared" si="2"/>
        <v>0</v>
      </c>
      <c r="I23" s="70"/>
      <c r="T23" s="79"/>
    </row>
    <row r="24" spans="1:22" ht="15" customHeight="1" thickTop="1" thickBot="1">
      <c r="A24" s="68">
        <v>20</v>
      </c>
      <c r="B24" s="69" t="s">
        <v>543</v>
      </c>
      <c r="C24" s="70">
        <f>Arts!W310</f>
        <v>0</v>
      </c>
      <c r="D24" s="70">
        <f>Arts!W308</f>
        <v>0</v>
      </c>
      <c r="E24" s="68">
        <f t="shared" si="3"/>
        <v>0</v>
      </c>
      <c r="F24" s="70"/>
      <c r="G24" s="45">
        <f t="shared" si="4"/>
        <v>0</v>
      </c>
      <c r="H24" s="101">
        <f t="shared" si="2"/>
        <v>0</v>
      </c>
      <c r="I24" s="70"/>
      <c r="T24" s="79"/>
    </row>
    <row r="25" spans="1:22" ht="16.5" thickTop="1" thickBot="1">
      <c r="A25" s="68">
        <v>21</v>
      </c>
      <c r="B25" s="69" t="s">
        <v>532</v>
      </c>
      <c r="C25" s="70" t="str">
        <f>Arts!L310</f>
        <v>A</v>
      </c>
      <c r="D25" s="70" t="str">
        <f>Arts!L308</f>
        <v>A</v>
      </c>
      <c r="E25" s="68" t="e">
        <f t="shared" si="3"/>
        <v>#VALUE!</v>
      </c>
      <c r="F25" s="70"/>
      <c r="G25" s="45" t="e">
        <f t="shared" si="4"/>
        <v>#VALUE!</v>
      </c>
      <c r="H25" s="101">
        <f t="shared" si="2"/>
        <v>0</v>
      </c>
      <c r="I25" s="70"/>
      <c r="T25" s="79"/>
    </row>
    <row r="26" spans="1:22" ht="16.5" thickTop="1" thickBot="1">
      <c r="A26" s="68">
        <v>22</v>
      </c>
      <c r="B26" s="69" t="s">
        <v>849</v>
      </c>
      <c r="C26" s="80">
        <f>Arts!V310</f>
        <v>0</v>
      </c>
      <c r="D26" s="70">
        <f>Arts!V308</f>
        <v>0</v>
      </c>
      <c r="E26" s="68">
        <f t="shared" si="3"/>
        <v>0</v>
      </c>
      <c r="F26" s="70"/>
      <c r="G26" s="45">
        <f t="shared" si="4"/>
        <v>0</v>
      </c>
      <c r="H26" s="101">
        <f t="shared" si="2"/>
        <v>0</v>
      </c>
      <c r="I26" s="70"/>
      <c r="T26" s="79"/>
    </row>
    <row r="27" spans="1:22" ht="16.5" thickTop="1" thickBot="1">
      <c r="A27" s="68">
        <v>23</v>
      </c>
      <c r="B27" s="69" t="s">
        <v>537</v>
      </c>
      <c r="C27" s="70">
        <f>Arts!Q310</f>
        <v>0</v>
      </c>
      <c r="D27" s="70">
        <f>Arts!Q308</f>
        <v>0</v>
      </c>
      <c r="E27" s="68">
        <f t="shared" si="3"/>
        <v>0</v>
      </c>
      <c r="F27" s="70"/>
      <c r="G27" s="45">
        <f t="shared" si="4"/>
        <v>0</v>
      </c>
      <c r="H27" s="101">
        <f t="shared" si="2"/>
        <v>0</v>
      </c>
      <c r="I27" s="70"/>
      <c r="T27" s="79"/>
    </row>
    <row r="28" spans="1:22" ht="17.25" thickTop="1" thickBot="1">
      <c r="A28" s="68">
        <v>24</v>
      </c>
      <c r="B28" s="69" t="s">
        <v>530</v>
      </c>
      <c r="C28" s="70">
        <f>Arts!I310</f>
        <v>0</v>
      </c>
      <c r="D28" s="70">
        <f>Arts!I308</f>
        <v>0</v>
      </c>
      <c r="E28" s="68">
        <f t="shared" si="3"/>
        <v>0</v>
      </c>
      <c r="F28" s="70"/>
      <c r="G28" s="45">
        <f t="shared" si="4"/>
        <v>0</v>
      </c>
      <c r="H28" s="101">
        <f t="shared" si="2"/>
        <v>0</v>
      </c>
      <c r="I28" s="70"/>
      <c r="P28" s="225" t="s">
        <v>866</v>
      </c>
      <c r="Q28" s="226"/>
      <c r="R28" s="226"/>
      <c r="S28" s="226"/>
      <c r="T28" s="226"/>
      <c r="U28" s="226"/>
      <c r="V28" s="227"/>
    </row>
    <row r="29" spans="1:22" ht="17.25" thickTop="1" thickBot="1">
      <c r="A29" s="68">
        <v>25</v>
      </c>
      <c r="B29" s="69" t="s">
        <v>546</v>
      </c>
      <c r="C29" s="70">
        <f>Arts!AA310</f>
        <v>0</v>
      </c>
      <c r="D29" s="70"/>
      <c r="E29" s="68">
        <f t="shared" si="3"/>
        <v>0</v>
      </c>
      <c r="F29" s="70"/>
      <c r="G29" s="45">
        <f t="shared" si="4"/>
        <v>0</v>
      </c>
      <c r="H29" s="101">
        <f t="shared" si="2"/>
        <v>0</v>
      </c>
      <c r="I29" s="70"/>
      <c r="P29" s="222" t="s">
        <v>867</v>
      </c>
      <c r="Q29" s="223"/>
      <c r="R29" s="223"/>
      <c r="S29" s="223"/>
      <c r="T29" s="223"/>
      <c r="U29" s="223"/>
      <c r="V29" s="224"/>
    </row>
    <row r="30" spans="1:22" ht="53.25" thickTop="1" thickBot="1">
      <c r="A30" s="68">
        <v>26</v>
      </c>
      <c r="B30" s="69" t="s">
        <v>850</v>
      </c>
      <c r="C30" s="70">
        <f>Arts!S310</f>
        <v>0</v>
      </c>
      <c r="D30" s="70">
        <f>Arts!S308</f>
        <v>0</v>
      </c>
      <c r="E30" s="68">
        <f t="shared" si="3"/>
        <v>0</v>
      </c>
      <c r="F30" s="70"/>
      <c r="G30" s="45">
        <f t="shared" si="4"/>
        <v>0</v>
      </c>
      <c r="H30" s="101">
        <f t="shared" si="2"/>
        <v>0</v>
      </c>
      <c r="I30" s="70"/>
      <c r="P30" s="140" t="s">
        <v>836</v>
      </c>
      <c r="Q30" s="138" t="s">
        <v>837</v>
      </c>
      <c r="R30" s="138" t="s">
        <v>285</v>
      </c>
      <c r="S30" s="138" t="s">
        <v>282</v>
      </c>
      <c r="T30" s="138" t="s">
        <v>283</v>
      </c>
      <c r="U30" s="139" t="s">
        <v>838</v>
      </c>
      <c r="V30" s="141" t="s">
        <v>857</v>
      </c>
    </row>
    <row r="31" spans="1:22" ht="16.5" thickTop="1" thickBot="1">
      <c r="A31" s="68">
        <v>27</v>
      </c>
      <c r="B31" s="69" t="s">
        <v>851</v>
      </c>
      <c r="C31" s="70">
        <f>Arts!O310</f>
        <v>87</v>
      </c>
      <c r="D31" s="70">
        <f>Arts!O308</f>
        <v>0</v>
      </c>
      <c r="E31" s="68">
        <f t="shared" si="3"/>
        <v>87</v>
      </c>
      <c r="F31" s="70"/>
      <c r="G31" s="45">
        <f t="shared" si="4"/>
        <v>0</v>
      </c>
      <c r="H31" s="101">
        <f t="shared" si="2"/>
        <v>0</v>
      </c>
      <c r="I31" s="70"/>
      <c r="P31" s="142">
        <v>731</v>
      </c>
      <c r="Q31" s="143">
        <v>393</v>
      </c>
      <c r="R31" s="143">
        <v>338</v>
      </c>
      <c r="S31" s="143">
        <v>123</v>
      </c>
      <c r="T31" s="144">
        <v>270</v>
      </c>
      <c r="U31" s="146">
        <f>S31/Q31*100</f>
        <v>31.297709923664126</v>
      </c>
      <c r="V31" s="145">
        <v>645</v>
      </c>
    </row>
    <row r="32" spans="1:22" ht="16.5" thickTop="1" thickBot="1">
      <c r="A32" s="68">
        <v>28</v>
      </c>
      <c r="B32" s="69" t="s">
        <v>852</v>
      </c>
      <c r="C32" s="70">
        <f>Arts!P310</f>
        <v>0</v>
      </c>
      <c r="D32" s="70">
        <f>Arts!P308</f>
        <v>0</v>
      </c>
      <c r="E32" s="68">
        <f t="shared" si="3"/>
        <v>0</v>
      </c>
      <c r="F32" s="70"/>
      <c r="G32" s="45">
        <f t="shared" si="4"/>
        <v>0</v>
      </c>
      <c r="H32" s="101">
        <f t="shared" si="2"/>
        <v>0</v>
      </c>
      <c r="I32" s="70"/>
      <c r="T32" s="79"/>
    </row>
    <row r="33" spans="2:20" ht="13.5" thickTop="1">
      <c r="B33" s="102"/>
      <c r="T33" s="79"/>
    </row>
    <row r="34" spans="2:20" ht="12.75">
      <c r="B34" s="81"/>
      <c r="T34" s="79"/>
    </row>
    <row r="35" spans="2:20" ht="12.75">
      <c r="B35" s="81"/>
      <c r="T35" s="79"/>
    </row>
    <row r="36" spans="2:20" ht="12.75">
      <c r="B36" s="81"/>
      <c r="T36" s="79"/>
    </row>
    <row r="37" spans="2:20" ht="12.75">
      <c r="B37" s="81"/>
      <c r="T37" s="79"/>
    </row>
    <row r="38" spans="2:20" ht="12.75">
      <c r="B38" s="81"/>
      <c r="T38" s="79"/>
    </row>
    <row r="39" spans="2:20" ht="12.75">
      <c r="B39" s="81"/>
      <c r="T39" s="79"/>
    </row>
    <row r="40" spans="2:20" ht="12.75">
      <c r="B40" s="81"/>
      <c r="T40" s="79"/>
    </row>
    <row r="41" spans="2:20" ht="12.75">
      <c r="B41" s="81"/>
      <c r="T41" s="79"/>
    </row>
    <row r="42" spans="2:20" ht="12.75">
      <c r="B42" s="81"/>
      <c r="T42" s="79"/>
    </row>
    <row r="43" spans="2:20" ht="12.75">
      <c r="B43" s="81"/>
      <c r="T43" s="79"/>
    </row>
    <row r="44" spans="2:20" ht="12.75">
      <c r="B44" s="81"/>
      <c r="T44" s="79"/>
    </row>
    <row r="45" spans="2:20" ht="12.75">
      <c r="B45" s="81"/>
      <c r="T45" s="79"/>
    </row>
    <row r="46" spans="2:20" ht="12.75">
      <c r="B46" s="81"/>
      <c r="T46" s="79"/>
    </row>
    <row r="47" spans="2:20" ht="12.75">
      <c r="B47" s="81"/>
      <c r="T47" s="79"/>
    </row>
    <row r="48" spans="2:20" ht="12.75">
      <c r="B48" s="81"/>
      <c r="T48" s="79"/>
    </row>
    <row r="49" spans="2:20" ht="12.75">
      <c r="B49" s="81"/>
      <c r="T49" s="79"/>
    </row>
    <row r="50" spans="2:20" ht="12.75">
      <c r="B50" s="81"/>
      <c r="T50" s="79"/>
    </row>
    <row r="51" spans="2:20" ht="12.75">
      <c r="B51" s="81"/>
      <c r="T51" s="79"/>
    </row>
    <row r="52" spans="2:20" ht="12.75">
      <c r="B52" s="81"/>
      <c r="T52" s="79"/>
    </row>
    <row r="53" spans="2:20" ht="12.75">
      <c r="B53" s="81"/>
      <c r="T53" s="79"/>
    </row>
    <row r="54" spans="2:20" ht="12.75">
      <c r="B54" s="81"/>
      <c r="T54" s="79"/>
    </row>
    <row r="55" spans="2:20" ht="12.75">
      <c r="B55" s="81"/>
      <c r="T55" s="79"/>
    </row>
    <row r="56" spans="2:20" ht="12.75">
      <c r="B56" s="81"/>
      <c r="T56" s="79"/>
    </row>
    <row r="57" spans="2:20" ht="12.75">
      <c r="B57" s="81"/>
      <c r="T57" s="79"/>
    </row>
    <row r="58" spans="2:20" ht="12.75">
      <c r="B58" s="81"/>
      <c r="T58" s="79"/>
    </row>
    <row r="59" spans="2:20" ht="12.75">
      <c r="B59" s="81"/>
      <c r="T59" s="79"/>
    </row>
    <row r="60" spans="2:20" ht="12.75">
      <c r="B60" s="81"/>
      <c r="T60" s="79"/>
    </row>
    <row r="61" spans="2:20" ht="12.75">
      <c r="B61" s="81"/>
      <c r="T61" s="79"/>
    </row>
    <row r="62" spans="2:20" ht="12.75">
      <c r="B62" s="81"/>
      <c r="T62" s="79"/>
    </row>
    <row r="63" spans="2:20" ht="12.75">
      <c r="B63" s="81"/>
      <c r="T63" s="79"/>
    </row>
    <row r="64" spans="2:20" ht="12.75">
      <c r="B64" s="81"/>
      <c r="T64" s="79"/>
    </row>
    <row r="65" spans="2:20" ht="12.75">
      <c r="B65" s="81"/>
      <c r="T65" s="79"/>
    </row>
    <row r="66" spans="2:20" ht="12.75">
      <c r="B66" s="81"/>
      <c r="T66" s="79"/>
    </row>
    <row r="67" spans="2:20" ht="12.75">
      <c r="B67" s="81"/>
      <c r="T67" s="79"/>
    </row>
    <row r="68" spans="2:20" ht="12.75">
      <c r="B68" s="81"/>
      <c r="T68" s="79"/>
    </row>
    <row r="69" spans="2:20" ht="12.75">
      <c r="B69" s="81"/>
      <c r="T69" s="79"/>
    </row>
    <row r="70" spans="2:20" ht="12.75">
      <c r="B70" s="81"/>
      <c r="T70" s="79"/>
    </row>
    <row r="71" spans="2:20" ht="12.75">
      <c r="B71" s="81"/>
      <c r="T71" s="79"/>
    </row>
    <row r="72" spans="2:20" ht="12.75">
      <c r="B72" s="81"/>
      <c r="T72" s="79"/>
    </row>
    <row r="73" spans="2:20" ht="12.75">
      <c r="B73" s="81"/>
      <c r="T73" s="79"/>
    </row>
    <row r="74" spans="2:20" ht="12.75">
      <c r="B74" s="81"/>
      <c r="T74" s="79"/>
    </row>
    <row r="75" spans="2:20" ht="12.75">
      <c r="B75" s="81"/>
      <c r="T75" s="79"/>
    </row>
    <row r="76" spans="2:20" ht="12.75">
      <c r="B76" s="81"/>
      <c r="T76" s="79"/>
    </row>
    <row r="77" spans="2:20" ht="12.75">
      <c r="B77" s="81"/>
      <c r="T77" s="79"/>
    </row>
    <row r="78" spans="2:20" ht="12.75">
      <c r="B78" s="81"/>
      <c r="T78" s="79"/>
    </row>
    <row r="79" spans="2:20" ht="12.75">
      <c r="B79" s="81"/>
      <c r="T79" s="79"/>
    </row>
    <row r="80" spans="2:20" ht="12.75">
      <c r="B80" s="81"/>
      <c r="T80" s="79"/>
    </row>
    <row r="81" spans="2:20" ht="12.75">
      <c r="B81" s="81"/>
      <c r="T81" s="79"/>
    </row>
    <row r="82" spans="2:20" ht="12.75">
      <c r="B82" s="81"/>
      <c r="T82" s="79"/>
    </row>
    <row r="83" spans="2:20" ht="12.75">
      <c r="B83" s="81"/>
      <c r="T83" s="79"/>
    </row>
    <row r="84" spans="2:20" ht="12.75">
      <c r="B84" s="81"/>
      <c r="T84" s="79"/>
    </row>
    <row r="85" spans="2:20" ht="12.75">
      <c r="B85" s="81"/>
      <c r="T85" s="79"/>
    </row>
    <row r="86" spans="2:20" ht="12.75">
      <c r="B86" s="81"/>
      <c r="T86" s="79"/>
    </row>
    <row r="87" spans="2:20" ht="12.75">
      <c r="B87" s="81"/>
      <c r="T87" s="79"/>
    </row>
    <row r="88" spans="2:20" ht="12.75">
      <c r="B88" s="81"/>
      <c r="T88" s="79"/>
    </row>
    <row r="89" spans="2:20" ht="12.75">
      <c r="B89" s="81"/>
      <c r="T89" s="79"/>
    </row>
    <row r="90" spans="2:20" ht="12.75">
      <c r="B90" s="81"/>
      <c r="T90" s="79"/>
    </row>
    <row r="91" spans="2:20" ht="12.75">
      <c r="B91" s="81"/>
      <c r="T91" s="79"/>
    </row>
    <row r="92" spans="2:20" ht="12.75">
      <c r="B92" s="81"/>
      <c r="T92" s="79"/>
    </row>
    <row r="93" spans="2:20" ht="12.75">
      <c r="B93" s="81"/>
      <c r="T93" s="79"/>
    </row>
    <row r="94" spans="2:20" ht="12.75">
      <c r="B94" s="81"/>
      <c r="T94" s="79"/>
    </row>
    <row r="95" spans="2:20" ht="12.75">
      <c r="B95" s="81"/>
      <c r="T95" s="79"/>
    </row>
    <row r="96" spans="2:20" ht="12.75">
      <c r="B96" s="81"/>
      <c r="T96" s="79"/>
    </row>
    <row r="97" spans="2:20" ht="12.75">
      <c r="B97" s="81"/>
      <c r="T97" s="79"/>
    </row>
    <row r="98" spans="2:20" ht="12.75">
      <c r="B98" s="81"/>
      <c r="T98" s="79"/>
    </row>
    <row r="99" spans="2:20" ht="12.75">
      <c r="B99" s="81"/>
      <c r="T99" s="79"/>
    </row>
    <row r="100" spans="2:20" ht="12.75">
      <c r="B100" s="81"/>
      <c r="T100" s="79"/>
    </row>
    <row r="101" spans="2:20" ht="12.75">
      <c r="B101" s="81"/>
      <c r="T101" s="79"/>
    </row>
    <row r="102" spans="2:20" ht="12.75">
      <c r="B102" s="81"/>
      <c r="T102" s="79"/>
    </row>
    <row r="103" spans="2:20" ht="12.75">
      <c r="B103" s="81"/>
      <c r="T103" s="79"/>
    </row>
    <row r="104" spans="2:20" ht="12.75">
      <c r="B104" s="81"/>
      <c r="T104" s="79"/>
    </row>
    <row r="105" spans="2:20" ht="12.75">
      <c r="B105" s="81"/>
      <c r="T105" s="79"/>
    </row>
    <row r="106" spans="2:20" ht="12.75">
      <c r="B106" s="81"/>
      <c r="T106" s="79"/>
    </row>
    <row r="107" spans="2:20" ht="12.75">
      <c r="B107" s="81"/>
      <c r="T107" s="79"/>
    </row>
    <row r="108" spans="2:20" ht="12.75">
      <c r="B108" s="81"/>
      <c r="T108" s="79"/>
    </row>
    <row r="109" spans="2:20" ht="12.75">
      <c r="B109" s="81"/>
      <c r="T109" s="79"/>
    </row>
    <row r="110" spans="2:20" ht="12.75">
      <c r="B110" s="81"/>
      <c r="T110" s="79"/>
    </row>
    <row r="111" spans="2:20" ht="12.75">
      <c r="B111" s="81"/>
      <c r="T111" s="79"/>
    </row>
    <row r="112" spans="2:20" ht="12.75">
      <c r="B112" s="81"/>
      <c r="T112" s="79"/>
    </row>
    <row r="113" spans="2:20" ht="12.75">
      <c r="B113" s="81"/>
      <c r="T113" s="79"/>
    </row>
    <row r="114" spans="2:20" ht="12.75">
      <c r="B114" s="81"/>
      <c r="T114" s="79"/>
    </row>
    <row r="115" spans="2:20" ht="12.75">
      <c r="B115" s="81"/>
      <c r="T115" s="79"/>
    </row>
    <row r="116" spans="2:20" ht="12.75">
      <c r="B116" s="81"/>
      <c r="T116" s="79"/>
    </row>
    <row r="117" spans="2:20" ht="12.75">
      <c r="B117" s="81"/>
      <c r="T117" s="79"/>
    </row>
    <row r="118" spans="2:20" ht="12.75">
      <c r="B118" s="81"/>
      <c r="T118" s="79"/>
    </row>
    <row r="119" spans="2:20" ht="12.75">
      <c r="B119" s="81"/>
      <c r="T119" s="79"/>
    </row>
    <row r="120" spans="2:20" ht="12.75">
      <c r="B120" s="81"/>
      <c r="T120" s="79"/>
    </row>
    <row r="121" spans="2:20" ht="12.75">
      <c r="B121" s="81"/>
      <c r="T121" s="79"/>
    </row>
    <row r="122" spans="2:20" ht="12.75">
      <c r="B122" s="81"/>
      <c r="T122" s="79"/>
    </row>
    <row r="123" spans="2:20" ht="12.75">
      <c r="B123" s="81"/>
      <c r="T123" s="79"/>
    </row>
    <row r="124" spans="2:20" ht="12.75">
      <c r="B124" s="81"/>
      <c r="T124" s="79"/>
    </row>
    <row r="125" spans="2:20" ht="12.75">
      <c r="B125" s="81"/>
      <c r="T125" s="79"/>
    </row>
    <row r="126" spans="2:20" ht="12.75">
      <c r="B126" s="81"/>
      <c r="T126" s="79"/>
    </row>
    <row r="127" spans="2:20" ht="12.75">
      <c r="B127" s="81"/>
      <c r="T127" s="79"/>
    </row>
    <row r="128" spans="2:20" ht="12.75">
      <c r="B128" s="81"/>
      <c r="T128" s="79"/>
    </row>
    <row r="129" spans="2:20" ht="12.75">
      <c r="B129" s="81"/>
      <c r="T129" s="79"/>
    </row>
    <row r="130" spans="2:20" ht="12.75">
      <c r="B130" s="81"/>
      <c r="T130" s="79"/>
    </row>
    <row r="131" spans="2:20" ht="12.75">
      <c r="B131" s="81"/>
      <c r="T131" s="79"/>
    </row>
    <row r="132" spans="2:20" ht="12.75">
      <c r="B132" s="81"/>
      <c r="T132" s="79"/>
    </row>
    <row r="133" spans="2:20" ht="12.75">
      <c r="B133" s="81"/>
      <c r="T133" s="79"/>
    </row>
    <row r="134" spans="2:20" ht="12.75">
      <c r="B134" s="81"/>
      <c r="T134" s="79"/>
    </row>
    <row r="135" spans="2:20" ht="12.75">
      <c r="B135" s="81"/>
      <c r="T135" s="79"/>
    </row>
    <row r="136" spans="2:20" ht="12.75">
      <c r="B136" s="81"/>
      <c r="T136" s="79"/>
    </row>
    <row r="137" spans="2:20" ht="12.75">
      <c r="B137" s="81"/>
      <c r="T137" s="79"/>
    </row>
    <row r="138" spans="2:20" ht="12.75">
      <c r="B138" s="81"/>
      <c r="T138" s="79"/>
    </row>
    <row r="139" spans="2:20" ht="12.75">
      <c r="B139" s="81"/>
      <c r="T139" s="79"/>
    </row>
    <row r="140" spans="2:20" ht="12.75">
      <c r="B140" s="81"/>
      <c r="T140" s="79"/>
    </row>
    <row r="141" spans="2:20" ht="12.75">
      <c r="B141" s="81"/>
      <c r="T141" s="79"/>
    </row>
    <row r="142" spans="2:20" ht="12.75">
      <c r="B142" s="81"/>
      <c r="T142" s="79"/>
    </row>
    <row r="143" spans="2:20" ht="12.75">
      <c r="B143" s="81"/>
      <c r="T143" s="79"/>
    </row>
    <row r="144" spans="2:20" ht="12.75">
      <c r="B144" s="81"/>
      <c r="T144" s="79"/>
    </row>
    <row r="145" spans="2:20" ht="12.75">
      <c r="B145" s="81"/>
      <c r="T145" s="79"/>
    </row>
    <row r="146" spans="2:20" ht="12.75">
      <c r="B146" s="81"/>
      <c r="T146" s="79"/>
    </row>
    <row r="147" spans="2:20" ht="12.75">
      <c r="B147" s="81"/>
      <c r="T147" s="79"/>
    </row>
    <row r="148" spans="2:20" ht="12.75">
      <c r="B148" s="81"/>
      <c r="T148" s="79"/>
    </row>
    <row r="149" spans="2:20" ht="12.75">
      <c r="B149" s="81"/>
      <c r="T149" s="79"/>
    </row>
    <row r="150" spans="2:20" ht="12.75">
      <c r="B150" s="81"/>
      <c r="T150" s="79"/>
    </row>
    <row r="151" spans="2:20" ht="12.75">
      <c r="B151" s="81"/>
      <c r="T151" s="79"/>
    </row>
    <row r="152" spans="2:20" ht="12.75">
      <c r="B152" s="81"/>
      <c r="T152" s="79"/>
    </row>
    <row r="153" spans="2:20" ht="12.75">
      <c r="B153" s="81"/>
      <c r="T153" s="79"/>
    </row>
    <row r="154" spans="2:20" ht="12.75">
      <c r="B154" s="81"/>
      <c r="T154" s="79"/>
    </row>
    <row r="155" spans="2:20" ht="12.75">
      <c r="B155" s="81"/>
      <c r="T155" s="79"/>
    </row>
    <row r="156" spans="2:20" ht="12.75">
      <c r="B156" s="81"/>
      <c r="T156" s="79"/>
    </row>
    <row r="157" spans="2:20" ht="12.75">
      <c r="B157" s="81"/>
      <c r="T157" s="79"/>
    </row>
    <row r="158" spans="2:20" ht="12.75">
      <c r="B158" s="81"/>
      <c r="T158" s="79"/>
    </row>
    <row r="159" spans="2:20" ht="12.75">
      <c r="B159" s="81"/>
      <c r="T159" s="79"/>
    </row>
    <row r="160" spans="2:20" ht="12.75">
      <c r="B160" s="81"/>
      <c r="T160" s="79"/>
    </row>
    <row r="161" spans="2:20" ht="12.75">
      <c r="B161" s="81"/>
      <c r="T161" s="79"/>
    </row>
    <row r="162" spans="2:20" ht="12.75">
      <c r="B162" s="81"/>
      <c r="T162" s="79"/>
    </row>
    <row r="163" spans="2:20" ht="12.75">
      <c r="B163" s="81"/>
      <c r="T163" s="79"/>
    </row>
    <row r="164" spans="2:20" ht="12.75">
      <c r="B164" s="81"/>
      <c r="T164" s="79"/>
    </row>
    <row r="165" spans="2:20" ht="12.75">
      <c r="B165" s="81"/>
      <c r="T165" s="79"/>
    </row>
    <row r="166" spans="2:20" ht="12.75">
      <c r="B166" s="81"/>
      <c r="T166" s="79"/>
    </row>
    <row r="167" spans="2:20" ht="12.75">
      <c r="B167" s="81"/>
      <c r="T167" s="79"/>
    </row>
    <row r="168" spans="2:20" ht="12.75">
      <c r="B168" s="81"/>
      <c r="T168" s="79"/>
    </row>
    <row r="169" spans="2:20" ht="12.75">
      <c r="B169" s="81"/>
      <c r="T169" s="79"/>
    </row>
    <row r="170" spans="2:20" ht="12.75">
      <c r="B170" s="81"/>
      <c r="T170" s="79"/>
    </row>
    <row r="171" spans="2:20" ht="12.75">
      <c r="B171" s="81"/>
      <c r="T171" s="79"/>
    </row>
    <row r="172" spans="2:20" ht="12.75">
      <c r="B172" s="81"/>
      <c r="T172" s="79"/>
    </row>
    <row r="173" spans="2:20" ht="12.75">
      <c r="B173" s="81"/>
      <c r="T173" s="79"/>
    </row>
    <row r="174" spans="2:20" ht="12.75">
      <c r="B174" s="81"/>
      <c r="T174" s="79"/>
    </row>
    <row r="175" spans="2:20" ht="12.75">
      <c r="B175" s="81"/>
      <c r="T175" s="79"/>
    </row>
    <row r="176" spans="2:20" ht="12.75">
      <c r="B176" s="81"/>
      <c r="T176" s="79"/>
    </row>
    <row r="177" spans="2:20" ht="12.75">
      <c r="B177" s="81"/>
      <c r="T177" s="79"/>
    </row>
    <row r="178" spans="2:20" ht="12.75">
      <c r="B178" s="81"/>
      <c r="T178" s="79"/>
    </row>
    <row r="179" spans="2:20" ht="12.75">
      <c r="B179" s="81"/>
      <c r="T179" s="79"/>
    </row>
    <row r="180" spans="2:20" ht="12.75">
      <c r="B180" s="81"/>
      <c r="T180" s="79"/>
    </row>
    <row r="181" spans="2:20" ht="12.75">
      <c r="B181" s="81"/>
      <c r="T181" s="79"/>
    </row>
    <row r="182" spans="2:20" ht="12.75">
      <c r="B182" s="81"/>
      <c r="T182" s="79"/>
    </row>
    <row r="183" spans="2:20" ht="12.75">
      <c r="B183" s="81"/>
      <c r="T183" s="79"/>
    </row>
    <row r="184" spans="2:20" ht="12.75">
      <c r="B184" s="81"/>
      <c r="T184" s="79"/>
    </row>
    <row r="185" spans="2:20" ht="12.75">
      <c r="B185" s="81"/>
      <c r="T185" s="79"/>
    </row>
    <row r="186" spans="2:20" ht="12.75">
      <c r="B186" s="81"/>
      <c r="T186" s="79"/>
    </row>
    <row r="187" spans="2:20" ht="12.75">
      <c r="B187" s="81"/>
      <c r="T187" s="79"/>
    </row>
    <row r="188" spans="2:20" ht="12.75">
      <c r="B188" s="81"/>
      <c r="T188" s="79"/>
    </row>
    <row r="189" spans="2:20" ht="12.75">
      <c r="B189" s="81"/>
      <c r="T189" s="79"/>
    </row>
    <row r="190" spans="2:20" ht="12.75">
      <c r="B190" s="81"/>
      <c r="T190" s="79"/>
    </row>
    <row r="191" spans="2:20" ht="12.75">
      <c r="B191" s="81"/>
      <c r="T191" s="79"/>
    </row>
    <row r="192" spans="2:20" ht="12.75">
      <c r="B192" s="81"/>
      <c r="T192" s="79"/>
    </row>
    <row r="193" spans="2:20" ht="12.75">
      <c r="B193" s="81"/>
      <c r="T193" s="79"/>
    </row>
    <row r="194" spans="2:20" ht="12.75">
      <c r="B194" s="81"/>
      <c r="T194" s="79"/>
    </row>
    <row r="195" spans="2:20" ht="12.75">
      <c r="B195" s="81"/>
      <c r="T195" s="79"/>
    </row>
    <row r="196" spans="2:20" ht="12.75">
      <c r="B196" s="81"/>
      <c r="T196" s="79"/>
    </row>
    <row r="197" spans="2:20" ht="12.75">
      <c r="B197" s="81"/>
      <c r="T197" s="79"/>
    </row>
    <row r="198" spans="2:20" ht="12.75">
      <c r="B198" s="81"/>
      <c r="T198" s="79"/>
    </row>
    <row r="199" spans="2:20" ht="12.75">
      <c r="B199" s="81"/>
      <c r="T199" s="79"/>
    </row>
    <row r="200" spans="2:20" ht="12.75">
      <c r="B200" s="81"/>
      <c r="T200" s="79"/>
    </row>
    <row r="201" spans="2:20" ht="12.75">
      <c r="B201" s="81"/>
      <c r="T201" s="79"/>
    </row>
    <row r="202" spans="2:20" ht="12.75">
      <c r="B202" s="81"/>
      <c r="T202" s="79"/>
    </row>
    <row r="203" spans="2:20" ht="12.75">
      <c r="B203" s="81"/>
      <c r="T203" s="79"/>
    </row>
    <row r="204" spans="2:20" ht="12.75">
      <c r="B204" s="81"/>
      <c r="T204" s="79"/>
    </row>
    <row r="205" spans="2:20" ht="12.75">
      <c r="B205" s="81"/>
      <c r="T205" s="79"/>
    </row>
    <row r="206" spans="2:20" ht="12.75">
      <c r="B206" s="81"/>
      <c r="T206" s="79"/>
    </row>
    <row r="207" spans="2:20" ht="12.75">
      <c r="B207" s="81"/>
      <c r="T207" s="79"/>
    </row>
    <row r="208" spans="2:20" ht="12.75">
      <c r="B208" s="81"/>
      <c r="T208" s="79"/>
    </row>
    <row r="209" spans="2:20" ht="12.75">
      <c r="B209" s="81"/>
      <c r="T209" s="79"/>
    </row>
    <row r="210" spans="2:20" ht="12.75">
      <c r="B210" s="81"/>
      <c r="T210" s="79"/>
    </row>
    <row r="211" spans="2:20" ht="12.75">
      <c r="B211" s="81"/>
      <c r="T211" s="79"/>
    </row>
    <row r="212" spans="2:20" ht="12.75">
      <c r="B212" s="81"/>
      <c r="T212" s="79"/>
    </row>
    <row r="213" spans="2:20" ht="12.75">
      <c r="B213" s="81"/>
      <c r="T213" s="79"/>
    </row>
    <row r="214" spans="2:20" ht="12.75">
      <c r="B214" s="81"/>
      <c r="T214" s="79"/>
    </row>
    <row r="215" spans="2:20" ht="12.75">
      <c r="B215" s="81"/>
      <c r="T215" s="79"/>
    </row>
    <row r="216" spans="2:20" ht="12.75">
      <c r="B216" s="81"/>
      <c r="T216" s="79"/>
    </row>
    <row r="217" spans="2:20" ht="12.75">
      <c r="B217" s="81"/>
      <c r="T217" s="79"/>
    </row>
    <row r="218" spans="2:20" ht="12.75">
      <c r="B218" s="81"/>
      <c r="T218" s="79"/>
    </row>
    <row r="219" spans="2:20" ht="12.75">
      <c r="B219" s="81"/>
      <c r="T219" s="79"/>
    </row>
    <row r="220" spans="2:20" ht="12.75">
      <c r="B220" s="81"/>
      <c r="T220" s="79"/>
    </row>
    <row r="221" spans="2:20" ht="12.75">
      <c r="B221" s="81"/>
      <c r="T221" s="79"/>
    </row>
    <row r="222" spans="2:20" ht="12.75">
      <c r="B222" s="81"/>
      <c r="T222" s="79"/>
    </row>
    <row r="223" spans="2:20" ht="12.75">
      <c r="B223" s="81"/>
      <c r="T223" s="79"/>
    </row>
    <row r="224" spans="2:20" ht="12.75">
      <c r="B224" s="81"/>
      <c r="T224" s="79"/>
    </row>
    <row r="225" spans="2:20" ht="12.75">
      <c r="B225" s="81"/>
      <c r="T225" s="79"/>
    </row>
    <row r="226" spans="2:20" ht="12.75">
      <c r="B226" s="81"/>
      <c r="T226" s="79"/>
    </row>
    <row r="227" spans="2:20" ht="12.75">
      <c r="B227" s="81"/>
      <c r="T227" s="79"/>
    </row>
    <row r="228" spans="2:20" ht="12.75">
      <c r="B228" s="81"/>
      <c r="T228" s="79"/>
    </row>
    <row r="229" spans="2:20" ht="12.75">
      <c r="B229" s="81"/>
      <c r="T229" s="79"/>
    </row>
    <row r="230" spans="2:20" ht="12.75">
      <c r="B230" s="81"/>
      <c r="T230" s="79"/>
    </row>
    <row r="231" spans="2:20" ht="12.75">
      <c r="B231" s="81"/>
      <c r="T231" s="79"/>
    </row>
    <row r="232" spans="2:20" ht="12.75">
      <c r="B232" s="81"/>
      <c r="T232" s="79"/>
    </row>
    <row r="233" spans="2:20" ht="12.75">
      <c r="B233" s="81"/>
      <c r="T233" s="79"/>
    </row>
    <row r="234" spans="2:20" ht="12.75">
      <c r="B234" s="81"/>
      <c r="T234" s="79"/>
    </row>
    <row r="235" spans="2:20" ht="12.75">
      <c r="B235" s="81"/>
      <c r="T235" s="79"/>
    </row>
    <row r="236" spans="2:20" ht="12.75">
      <c r="B236" s="81"/>
      <c r="T236" s="79"/>
    </row>
    <row r="237" spans="2:20" ht="12.75">
      <c r="B237" s="81"/>
      <c r="T237" s="79"/>
    </row>
    <row r="238" spans="2:20" ht="12.75">
      <c r="B238" s="81"/>
      <c r="T238" s="79"/>
    </row>
    <row r="239" spans="2:20" ht="12.75">
      <c r="B239" s="81"/>
      <c r="T239" s="79"/>
    </row>
    <row r="240" spans="2:20" ht="12.75">
      <c r="B240" s="81"/>
      <c r="T240" s="79"/>
    </row>
    <row r="241" spans="2:20" ht="12.75">
      <c r="B241" s="81"/>
      <c r="T241" s="79"/>
    </row>
    <row r="242" spans="2:20" ht="12.75">
      <c r="B242" s="81"/>
      <c r="T242" s="79"/>
    </row>
    <row r="243" spans="2:20" ht="12.75">
      <c r="B243" s="81"/>
      <c r="T243" s="79"/>
    </row>
    <row r="244" spans="2:20" ht="12.75">
      <c r="B244" s="81"/>
      <c r="T244" s="79"/>
    </row>
    <row r="245" spans="2:20" ht="12.75">
      <c r="B245" s="81"/>
      <c r="T245" s="79"/>
    </row>
    <row r="246" spans="2:20" ht="12.75">
      <c r="B246" s="81"/>
      <c r="T246" s="79"/>
    </row>
    <row r="247" spans="2:20" ht="12.75">
      <c r="B247" s="81"/>
      <c r="T247" s="79"/>
    </row>
    <row r="248" spans="2:20" ht="12.75">
      <c r="B248" s="81"/>
      <c r="T248" s="79"/>
    </row>
    <row r="249" spans="2:20" ht="12.75">
      <c r="B249" s="81"/>
      <c r="T249" s="79"/>
    </row>
    <row r="250" spans="2:20" ht="12.75">
      <c r="B250" s="81"/>
      <c r="T250" s="79"/>
    </row>
    <row r="251" spans="2:20" ht="12.75">
      <c r="B251" s="81"/>
      <c r="T251" s="79"/>
    </row>
    <row r="252" spans="2:20" ht="12.75">
      <c r="B252" s="81"/>
      <c r="T252" s="79"/>
    </row>
    <row r="253" spans="2:20" ht="12.75">
      <c r="B253" s="81"/>
      <c r="T253" s="79"/>
    </row>
    <row r="254" spans="2:20" ht="12.75">
      <c r="B254" s="81"/>
      <c r="T254" s="79"/>
    </row>
    <row r="255" spans="2:20" ht="12.75">
      <c r="B255" s="81"/>
      <c r="T255" s="79"/>
    </row>
    <row r="256" spans="2:20" ht="12.75">
      <c r="B256" s="81"/>
      <c r="T256" s="79"/>
    </row>
    <row r="257" spans="2:20" ht="12.75">
      <c r="B257" s="81"/>
      <c r="T257" s="79"/>
    </row>
    <row r="258" spans="2:20" ht="12.75">
      <c r="B258" s="81"/>
      <c r="T258" s="79"/>
    </row>
    <row r="259" spans="2:20" ht="12.75">
      <c r="B259" s="81"/>
      <c r="T259" s="79"/>
    </row>
    <row r="260" spans="2:20" ht="12.75">
      <c r="B260" s="81"/>
      <c r="T260" s="79"/>
    </row>
    <row r="261" spans="2:20" ht="12.75">
      <c r="B261" s="81"/>
      <c r="T261" s="79"/>
    </row>
    <row r="262" spans="2:20" ht="12.75">
      <c r="B262" s="81"/>
      <c r="T262" s="79"/>
    </row>
    <row r="263" spans="2:20" ht="12.75">
      <c r="B263" s="81"/>
      <c r="T263" s="79"/>
    </row>
    <row r="264" spans="2:20" ht="12.75">
      <c r="B264" s="81"/>
      <c r="T264" s="79"/>
    </row>
    <row r="265" spans="2:20" ht="12.75">
      <c r="B265" s="81"/>
      <c r="T265" s="79"/>
    </row>
    <row r="266" spans="2:20" ht="12.75">
      <c r="B266" s="81"/>
      <c r="T266" s="79"/>
    </row>
    <row r="267" spans="2:20" ht="12.75">
      <c r="B267" s="81"/>
      <c r="T267" s="79"/>
    </row>
    <row r="268" spans="2:20" ht="12.75">
      <c r="B268" s="81"/>
      <c r="T268" s="79"/>
    </row>
    <row r="269" spans="2:20" ht="12.75">
      <c r="B269" s="81"/>
      <c r="T269" s="79"/>
    </row>
    <row r="270" spans="2:20" ht="12.75">
      <c r="B270" s="81"/>
      <c r="T270" s="79"/>
    </row>
    <row r="271" spans="2:20" ht="12.75">
      <c r="B271" s="81"/>
      <c r="T271" s="79"/>
    </row>
    <row r="272" spans="2:20" ht="12.75">
      <c r="B272" s="81"/>
      <c r="T272" s="79"/>
    </row>
    <row r="273" spans="2:20" ht="12.75">
      <c r="B273" s="81"/>
      <c r="T273" s="79"/>
    </row>
    <row r="274" spans="2:20" ht="12.75">
      <c r="B274" s="81"/>
      <c r="T274" s="79"/>
    </row>
    <row r="275" spans="2:20" ht="12.75">
      <c r="B275" s="81"/>
      <c r="T275" s="79"/>
    </row>
    <row r="276" spans="2:20" ht="12.75">
      <c r="B276" s="81"/>
      <c r="T276" s="79"/>
    </row>
    <row r="277" spans="2:20" ht="12.75">
      <c r="B277" s="81"/>
      <c r="T277" s="79"/>
    </row>
    <row r="278" spans="2:20" ht="12.75">
      <c r="B278" s="81"/>
      <c r="T278" s="79"/>
    </row>
    <row r="279" spans="2:20" ht="12.75">
      <c r="B279" s="81"/>
      <c r="T279" s="79"/>
    </row>
    <row r="280" spans="2:20" ht="12.75">
      <c r="B280" s="81"/>
      <c r="T280" s="79"/>
    </row>
    <row r="281" spans="2:20" ht="12.75">
      <c r="B281" s="81"/>
      <c r="T281" s="79"/>
    </row>
    <row r="282" spans="2:20" ht="12.75">
      <c r="B282" s="81"/>
      <c r="T282" s="79"/>
    </row>
    <row r="283" spans="2:20" ht="12.75">
      <c r="B283" s="81"/>
      <c r="T283" s="79"/>
    </row>
    <row r="284" spans="2:20" ht="12.75">
      <c r="B284" s="81"/>
      <c r="T284" s="79"/>
    </row>
    <row r="285" spans="2:20" ht="12.75">
      <c r="B285" s="81"/>
      <c r="T285" s="79"/>
    </row>
    <row r="286" spans="2:20" ht="12.75">
      <c r="B286" s="81"/>
      <c r="T286" s="79"/>
    </row>
    <row r="287" spans="2:20" ht="12.75">
      <c r="B287" s="81"/>
      <c r="T287" s="79"/>
    </row>
    <row r="288" spans="2:20" ht="12.75">
      <c r="B288" s="81"/>
      <c r="T288" s="79"/>
    </row>
    <row r="289" spans="2:20" ht="12.75">
      <c r="B289" s="81"/>
      <c r="T289" s="79"/>
    </row>
    <row r="290" spans="2:20" ht="12.75">
      <c r="B290" s="81"/>
      <c r="T290" s="79"/>
    </row>
    <row r="291" spans="2:20" ht="12.75">
      <c r="B291" s="81"/>
      <c r="T291" s="79"/>
    </row>
    <row r="292" spans="2:20" ht="12.75">
      <c r="B292" s="81"/>
      <c r="T292" s="79"/>
    </row>
    <row r="293" spans="2:20" ht="12.75">
      <c r="B293" s="81"/>
      <c r="T293" s="79"/>
    </row>
    <row r="294" spans="2:20" ht="12.75">
      <c r="B294" s="81"/>
      <c r="T294" s="79"/>
    </row>
    <row r="295" spans="2:20" ht="12.75">
      <c r="B295" s="81"/>
      <c r="T295" s="79"/>
    </row>
    <row r="296" spans="2:20" ht="12.75">
      <c r="B296" s="81"/>
      <c r="T296" s="79"/>
    </row>
    <row r="297" spans="2:20" ht="12.75">
      <c r="B297" s="81"/>
      <c r="T297" s="79"/>
    </row>
    <row r="298" spans="2:20" ht="12.75">
      <c r="B298" s="81"/>
      <c r="T298" s="79"/>
    </row>
    <row r="299" spans="2:20" ht="12.75">
      <c r="B299" s="81"/>
      <c r="T299" s="79"/>
    </row>
    <row r="300" spans="2:20" ht="12.75">
      <c r="B300" s="81"/>
      <c r="T300" s="79"/>
    </row>
    <row r="301" spans="2:20" ht="12.75">
      <c r="B301" s="81"/>
      <c r="T301" s="79"/>
    </row>
    <row r="302" spans="2:20" ht="12.75">
      <c r="B302" s="81"/>
      <c r="T302" s="79"/>
    </row>
    <row r="303" spans="2:20" ht="12.75">
      <c r="B303" s="81"/>
      <c r="T303" s="79"/>
    </row>
    <row r="304" spans="2:20" ht="12.75">
      <c r="B304" s="81"/>
      <c r="T304" s="79"/>
    </row>
    <row r="305" spans="2:20" ht="12.75">
      <c r="B305" s="81"/>
      <c r="T305" s="79"/>
    </row>
    <row r="306" spans="2:20" ht="12.75">
      <c r="B306" s="81"/>
      <c r="T306" s="79"/>
    </row>
    <row r="307" spans="2:20" ht="12.75">
      <c r="B307" s="81"/>
      <c r="T307" s="79"/>
    </row>
    <row r="308" spans="2:20" ht="12.75">
      <c r="B308" s="81"/>
      <c r="T308" s="79"/>
    </row>
    <row r="309" spans="2:20" ht="12.75">
      <c r="B309" s="81"/>
      <c r="T309" s="79"/>
    </row>
    <row r="310" spans="2:20" ht="12.75">
      <c r="B310" s="81"/>
      <c r="T310" s="79"/>
    </row>
    <row r="311" spans="2:20" ht="12.75">
      <c r="B311" s="81"/>
      <c r="T311" s="79"/>
    </row>
    <row r="312" spans="2:20" ht="12.75">
      <c r="B312" s="81"/>
      <c r="T312" s="79"/>
    </row>
    <row r="313" spans="2:20" ht="12.75">
      <c r="B313" s="81"/>
      <c r="T313" s="79"/>
    </row>
    <row r="314" spans="2:20" ht="12.75">
      <c r="B314" s="81"/>
      <c r="T314" s="79"/>
    </row>
    <row r="315" spans="2:20" ht="12.75">
      <c r="B315" s="81"/>
      <c r="T315" s="79"/>
    </row>
    <row r="316" spans="2:20" ht="12.75">
      <c r="B316" s="81"/>
      <c r="T316" s="79"/>
    </row>
    <row r="317" spans="2:20" ht="12.75">
      <c r="B317" s="81"/>
      <c r="T317" s="79"/>
    </row>
    <row r="318" spans="2:20" ht="12.75">
      <c r="B318" s="81"/>
      <c r="T318" s="79"/>
    </row>
    <row r="319" spans="2:20" ht="12.75">
      <c r="B319" s="81"/>
      <c r="T319" s="79"/>
    </row>
    <row r="320" spans="2:20" ht="12.75">
      <c r="B320" s="81"/>
      <c r="T320" s="79"/>
    </row>
    <row r="321" spans="2:20" ht="12.75">
      <c r="B321" s="81"/>
      <c r="T321" s="79"/>
    </row>
    <row r="322" spans="2:20" ht="12.75">
      <c r="B322" s="81"/>
      <c r="T322" s="79"/>
    </row>
    <row r="323" spans="2:20" ht="12.75">
      <c r="B323" s="81"/>
      <c r="T323" s="79"/>
    </row>
    <row r="324" spans="2:20" ht="12.75">
      <c r="B324" s="81"/>
      <c r="T324" s="79"/>
    </row>
    <row r="325" spans="2:20" ht="12.75">
      <c r="B325" s="81"/>
      <c r="T325" s="79"/>
    </row>
    <row r="326" spans="2:20" ht="12.75">
      <c r="B326" s="81"/>
      <c r="T326" s="79"/>
    </row>
    <row r="327" spans="2:20" ht="12.75">
      <c r="B327" s="81"/>
      <c r="T327" s="79"/>
    </row>
    <row r="328" spans="2:20" ht="12.75">
      <c r="B328" s="81"/>
      <c r="T328" s="79"/>
    </row>
    <row r="329" spans="2:20" ht="12.75">
      <c r="B329" s="81"/>
      <c r="T329" s="79"/>
    </row>
    <row r="330" spans="2:20" ht="12.75">
      <c r="B330" s="81"/>
      <c r="T330" s="79"/>
    </row>
    <row r="331" spans="2:20" ht="12.75">
      <c r="B331" s="81"/>
      <c r="T331" s="79"/>
    </row>
    <row r="332" spans="2:20" ht="12.75">
      <c r="B332" s="81"/>
      <c r="T332" s="79"/>
    </row>
    <row r="333" spans="2:20" ht="12.75">
      <c r="B333" s="81"/>
      <c r="T333" s="79"/>
    </row>
    <row r="334" spans="2:20" ht="12.75">
      <c r="B334" s="81"/>
      <c r="T334" s="79"/>
    </row>
    <row r="335" spans="2:20" ht="12.75">
      <c r="B335" s="81"/>
      <c r="T335" s="79"/>
    </row>
    <row r="336" spans="2:20" ht="12.75">
      <c r="B336" s="81"/>
      <c r="T336" s="79"/>
    </row>
    <row r="337" spans="2:20" ht="12.75">
      <c r="B337" s="81"/>
      <c r="T337" s="79"/>
    </row>
    <row r="338" spans="2:20" ht="12.75">
      <c r="B338" s="81"/>
      <c r="T338" s="79"/>
    </row>
    <row r="339" spans="2:20" ht="12.75">
      <c r="B339" s="81"/>
      <c r="T339" s="79"/>
    </row>
    <row r="340" spans="2:20" ht="12.75">
      <c r="B340" s="81"/>
      <c r="T340" s="79"/>
    </row>
    <row r="341" spans="2:20" ht="12.75">
      <c r="B341" s="81"/>
      <c r="T341" s="79"/>
    </row>
    <row r="342" spans="2:20" ht="12.75">
      <c r="B342" s="81"/>
      <c r="T342" s="79"/>
    </row>
    <row r="343" spans="2:20" ht="12.75">
      <c r="B343" s="81"/>
      <c r="T343" s="79"/>
    </row>
    <row r="344" spans="2:20" ht="12.75">
      <c r="B344" s="81"/>
      <c r="T344" s="79"/>
    </row>
    <row r="345" spans="2:20" ht="12.75">
      <c r="B345" s="81"/>
      <c r="T345" s="79"/>
    </row>
    <row r="346" spans="2:20" ht="12.75">
      <c r="B346" s="81"/>
      <c r="T346" s="79"/>
    </row>
    <row r="347" spans="2:20" ht="12.75">
      <c r="B347" s="81"/>
      <c r="T347" s="79"/>
    </row>
    <row r="348" spans="2:20" ht="12.75">
      <c r="B348" s="81"/>
      <c r="T348" s="79"/>
    </row>
    <row r="349" spans="2:20" ht="12.75">
      <c r="B349" s="81"/>
      <c r="T349" s="79"/>
    </row>
    <row r="350" spans="2:20" ht="12.75">
      <c r="B350" s="81"/>
      <c r="T350" s="79"/>
    </row>
    <row r="351" spans="2:20" ht="12.75">
      <c r="B351" s="81"/>
      <c r="T351" s="79"/>
    </row>
    <row r="352" spans="2:20" ht="12.75">
      <c r="B352" s="81"/>
      <c r="T352" s="79"/>
    </row>
    <row r="353" spans="2:20" ht="12.75">
      <c r="B353" s="81"/>
      <c r="T353" s="79"/>
    </row>
    <row r="354" spans="2:20" ht="12.75">
      <c r="B354" s="81"/>
      <c r="T354" s="79"/>
    </row>
    <row r="355" spans="2:20" ht="12.75">
      <c r="B355" s="81"/>
      <c r="T355" s="79"/>
    </row>
    <row r="356" spans="2:20" ht="12.75">
      <c r="B356" s="81"/>
      <c r="T356" s="79"/>
    </row>
    <row r="357" spans="2:20" ht="12.75">
      <c r="B357" s="81"/>
      <c r="T357" s="79"/>
    </row>
    <row r="358" spans="2:20" ht="12.75">
      <c r="B358" s="81"/>
      <c r="T358" s="79"/>
    </row>
    <row r="359" spans="2:20" ht="12.75">
      <c r="B359" s="81"/>
      <c r="T359" s="79"/>
    </row>
    <row r="360" spans="2:20" ht="12.75">
      <c r="B360" s="81"/>
      <c r="T360" s="79"/>
    </row>
    <row r="361" spans="2:20" ht="12.75">
      <c r="B361" s="81"/>
      <c r="T361" s="79"/>
    </row>
    <row r="362" spans="2:20" ht="12.75">
      <c r="B362" s="81"/>
      <c r="T362" s="79"/>
    </row>
    <row r="363" spans="2:20" ht="12.75">
      <c r="B363" s="81"/>
      <c r="T363" s="79"/>
    </row>
    <row r="364" spans="2:20" ht="12.75">
      <c r="B364" s="81"/>
      <c r="T364" s="79"/>
    </row>
    <row r="365" spans="2:20" ht="12.75">
      <c r="B365" s="81"/>
      <c r="T365" s="79"/>
    </row>
    <row r="366" spans="2:20" ht="12.75">
      <c r="B366" s="81"/>
      <c r="T366" s="79"/>
    </row>
    <row r="367" spans="2:20" ht="12.75">
      <c r="B367" s="81"/>
      <c r="T367" s="79"/>
    </row>
    <row r="368" spans="2:20" ht="12.75">
      <c r="B368" s="81"/>
      <c r="T368" s="79"/>
    </row>
    <row r="369" spans="2:20" ht="12.75">
      <c r="B369" s="81"/>
      <c r="T369" s="79"/>
    </row>
    <row r="370" spans="2:20" ht="12.75">
      <c r="B370" s="81"/>
      <c r="T370" s="79"/>
    </row>
    <row r="371" spans="2:20" ht="12.75">
      <c r="B371" s="81"/>
      <c r="T371" s="79"/>
    </row>
    <row r="372" spans="2:20" ht="12.75">
      <c r="B372" s="81"/>
      <c r="T372" s="79"/>
    </row>
    <row r="373" spans="2:20" ht="12.75">
      <c r="B373" s="81"/>
      <c r="T373" s="79"/>
    </row>
    <row r="374" spans="2:20" ht="12.75">
      <c r="B374" s="81"/>
      <c r="T374" s="79"/>
    </row>
    <row r="375" spans="2:20" ht="12.75">
      <c r="B375" s="81"/>
      <c r="T375" s="79"/>
    </row>
    <row r="376" spans="2:20" ht="12.75">
      <c r="B376" s="81"/>
      <c r="T376" s="79"/>
    </row>
    <row r="377" spans="2:20" ht="12.75">
      <c r="B377" s="81"/>
      <c r="T377" s="79"/>
    </row>
    <row r="378" spans="2:20" ht="12.75">
      <c r="B378" s="81"/>
      <c r="T378" s="79"/>
    </row>
    <row r="379" spans="2:20" ht="12.75">
      <c r="B379" s="81"/>
      <c r="T379" s="79"/>
    </row>
    <row r="380" spans="2:20" ht="12.75">
      <c r="B380" s="81"/>
      <c r="T380" s="79"/>
    </row>
    <row r="381" spans="2:20" ht="12.75">
      <c r="B381" s="81"/>
      <c r="T381" s="79"/>
    </row>
    <row r="382" spans="2:20" ht="12.75">
      <c r="B382" s="81"/>
      <c r="T382" s="79"/>
    </row>
    <row r="383" spans="2:20" ht="12.75">
      <c r="B383" s="81"/>
      <c r="T383" s="79"/>
    </row>
    <row r="384" spans="2:20" ht="12.75">
      <c r="B384" s="81"/>
      <c r="T384" s="79"/>
    </row>
    <row r="385" spans="2:20" ht="12.75">
      <c r="B385" s="81"/>
      <c r="T385" s="79"/>
    </row>
    <row r="386" spans="2:20" ht="12.75">
      <c r="B386" s="81"/>
      <c r="T386" s="79"/>
    </row>
    <row r="387" spans="2:20" ht="12.75">
      <c r="B387" s="81"/>
      <c r="T387" s="79"/>
    </row>
    <row r="388" spans="2:20" ht="12.75">
      <c r="B388" s="81"/>
      <c r="T388" s="79"/>
    </row>
    <row r="389" spans="2:20" ht="12.75">
      <c r="B389" s="81"/>
      <c r="T389" s="79"/>
    </row>
    <row r="390" spans="2:20" ht="12.75">
      <c r="B390" s="81"/>
      <c r="T390" s="79"/>
    </row>
    <row r="391" spans="2:20" ht="12.75">
      <c r="B391" s="81"/>
      <c r="T391" s="79"/>
    </row>
    <row r="392" spans="2:20" ht="12.75">
      <c r="B392" s="81"/>
      <c r="T392" s="79"/>
    </row>
    <row r="393" spans="2:20" ht="12.75">
      <c r="B393" s="81"/>
      <c r="T393" s="79"/>
    </row>
    <row r="394" spans="2:20" ht="12.75">
      <c r="B394" s="81"/>
      <c r="T394" s="79"/>
    </row>
    <row r="395" spans="2:20" ht="12.75">
      <c r="B395" s="81"/>
      <c r="T395" s="79"/>
    </row>
    <row r="396" spans="2:20" ht="12.75">
      <c r="B396" s="81"/>
      <c r="T396" s="79"/>
    </row>
    <row r="397" spans="2:20" ht="12.75">
      <c r="B397" s="81"/>
      <c r="T397" s="79"/>
    </row>
    <row r="398" spans="2:20" ht="12.75">
      <c r="B398" s="81"/>
      <c r="T398" s="79"/>
    </row>
    <row r="399" spans="2:20" ht="12.75">
      <c r="B399" s="81"/>
      <c r="T399" s="79"/>
    </row>
    <row r="400" spans="2:20" ht="12.75">
      <c r="B400" s="81"/>
      <c r="T400" s="79"/>
    </row>
    <row r="401" spans="2:20" ht="12.75">
      <c r="B401" s="81"/>
      <c r="T401" s="79"/>
    </row>
    <row r="402" spans="2:20" ht="12.75">
      <c r="B402" s="81"/>
      <c r="T402" s="79"/>
    </row>
    <row r="403" spans="2:20" ht="12.75">
      <c r="B403" s="81"/>
      <c r="T403" s="79"/>
    </row>
    <row r="404" spans="2:20" ht="12.75">
      <c r="B404" s="81"/>
      <c r="T404" s="79"/>
    </row>
    <row r="405" spans="2:20" ht="12.75">
      <c r="B405" s="81"/>
      <c r="T405" s="79"/>
    </row>
    <row r="406" spans="2:20" ht="12.75">
      <c r="B406" s="81"/>
      <c r="T406" s="79"/>
    </row>
    <row r="407" spans="2:20" ht="12.75">
      <c r="B407" s="81"/>
      <c r="T407" s="79"/>
    </row>
    <row r="408" spans="2:20" ht="12.75">
      <c r="B408" s="81"/>
      <c r="T408" s="79"/>
    </row>
    <row r="409" spans="2:20" ht="12.75">
      <c r="B409" s="81"/>
      <c r="T409" s="79"/>
    </row>
    <row r="410" spans="2:20" ht="12.75">
      <c r="B410" s="81"/>
      <c r="T410" s="79"/>
    </row>
    <row r="411" spans="2:20" ht="12.75">
      <c r="B411" s="81"/>
      <c r="T411" s="79"/>
    </row>
    <row r="412" spans="2:20" ht="12.75">
      <c r="B412" s="81"/>
      <c r="T412" s="79"/>
    </row>
    <row r="413" spans="2:20" ht="12.75">
      <c r="B413" s="81"/>
      <c r="T413" s="79"/>
    </row>
    <row r="414" spans="2:20" ht="12.75">
      <c r="B414" s="81"/>
      <c r="T414" s="79"/>
    </row>
    <row r="415" spans="2:20" ht="12.75">
      <c r="B415" s="81"/>
      <c r="T415" s="79"/>
    </row>
    <row r="416" spans="2:20" ht="12.75">
      <c r="B416" s="81"/>
      <c r="T416" s="79"/>
    </row>
    <row r="417" spans="2:20" ht="12.75">
      <c r="B417" s="81"/>
      <c r="T417" s="79"/>
    </row>
    <row r="418" spans="2:20" ht="12.75">
      <c r="B418" s="81"/>
      <c r="T418" s="79"/>
    </row>
    <row r="419" spans="2:20" ht="12.75">
      <c r="B419" s="81"/>
      <c r="T419" s="79"/>
    </row>
    <row r="420" spans="2:20" ht="12.75">
      <c r="B420" s="81"/>
      <c r="T420" s="79"/>
    </row>
    <row r="421" spans="2:20" ht="12.75">
      <c r="B421" s="81"/>
      <c r="T421" s="79"/>
    </row>
    <row r="422" spans="2:20" ht="12.75">
      <c r="B422" s="81"/>
      <c r="T422" s="79"/>
    </row>
    <row r="423" spans="2:20" ht="12.75">
      <c r="B423" s="81"/>
      <c r="T423" s="79"/>
    </row>
    <row r="424" spans="2:20" ht="12.75">
      <c r="B424" s="81"/>
      <c r="T424" s="79"/>
    </row>
    <row r="425" spans="2:20" ht="12.75">
      <c r="B425" s="81"/>
      <c r="T425" s="79"/>
    </row>
    <row r="426" spans="2:20" ht="12.75">
      <c r="B426" s="81"/>
      <c r="T426" s="79"/>
    </row>
    <row r="427" spans="2:20" ht="12.75">
      <c r="B427" s="81"/>
      <c r="T427" s="79"/>
    </row>
    <row r="428" spans="2:20" ht="12.75">
      <c r="B428" s="81"/>
      <c r="T428" s="79"/>
    </row>
    <row r="429" spans="2:20" ht="12.75">
      <c r="B429" s="81"/>
      <c r="T429" s="79"/>
    </row>
    <row r="430" spans="2:20" ht="12.75">
      <c r="B430" s="81"/>
      <c r="T430" s="79"/>
    </row>
    <row r="431" spans="2:20" ht="12.75">
      <c r="B431" s="81"/>
      <c r="T431" s="79"/>
    </row>
    <row r="432" spans="2:20" ht="12.75">
      <c r="B432" s="81"/>
      <c r="T432" s="79"/>
    </row>
    <row r="433" spans="2:20" ht="12.75">
      <c r="B433" s="81"/>
      <c r="T433" s="79"/>
    </row>
    <row r="434" spans="2:20" ht="12.75">
      <c r="B434" s="81"/>
      <c r="T434" s="79"/>
    </row>
    <row r="435" spans="2:20" ht="12.75">
      <c r="B435" s="81"/>
      <c r="T435" s="79"/>
    </row>
    <row r="436" spans="2:20" ht="12.75">
      <c r="B436" s="81"/>
      <c r="T436" s="79"/>
    </row>
    <row r="437" spans="2:20" ht="12.75">
      <c r="B437" s="81"/>
      <c r="T437" s="79"/>
    </row>
    <row r="438" spans="2:20" ht="12.75">
      <c r="B438" s="81"/>
      <c r="T438" s="79"/>
    </row>
    <row r="439" spans="2:20" ht="12.75">
      <c r="B439" s="81"/>
      <c r="T439" s="79"/>
    </row>
    <row r="440" spans="2:20" ht="12.75">
      <c r="B440" s="81"/>
      <c r="T440" s="79"/>
    </row>
    <row r="441" spans="2:20" ht="12.75">
      <c r="B441" s="81"/>
      <c r="T441" s="79"/>
    </row>
    <row r="442" spans="2:20" ht="12.75">
      <c r="B442" s="81"/>
      <c r="T442" s="79"/>
    </row>
    <row r="443" spans="2:20" ht="12.75">
      <c r="B443" s="81"/>
      <c r="T443" s="79"/>
    </row>
    <row r="444" spans="2:20" ht="12.75">
      <c r="B444" s="81"/>
      <c r="T444" s="79"/>
    </row>
    <row r="445" spans="2:20" ht="12.75">
      <c r="B445" s="81"/>
      <c r="T445" s="79"/>
    </row>
    <row r="446" spans="2:20" ht="12.75">
      <c r="B446" s="81"/>
      <c r="T446" s="79"/>
    </row>
    <row r="447" spans="2:20" ht="12.75">
      <c r="B447" s="81"/>
      <c r="T447" s="79"/>
    </row>
    <row r="448" spans="2:20" ht="12.75">
      <c r="B448" s="81"/>
      <c r="T448" s="79"/>
    </row>
    <row r="449" spans="2:20" ht="12.75">
      <c r="B449" s="81"/>
      <c r="T449" s="79"/>
    </row>
    <row r="450" spans="2:20" ht="12.75">
      <c r="B450" s="81"/>
      <c r="T450" s="79"/>
    </row>
    <row r="451" spans="2:20" ht="12.75">
      <c r="B451" s="81"/>
      <c r="T451" s="79"/>
    </row>
    <row r="452" spans="2:20" ht="12.75">
      <c r="B452" s="81"/>
      <c r="T452" s="79"/>
    </row>
    <row r="453" spans="2:20" ht="12.75">
      <c r="B453" s="81"/>
      <c r="T453" s="79"/>
    </row>
    <row r="454" spans="2:20" ht="12.75">
      <c r="B454" s="81"/>
      <c r="T454" s="79"/>
    </row>
    <row r="455" spans="2:20" ht="12.75">
      <c r="B455" s="81"/>
      <c r="T455" s="79"/>
    </row>
    <row r="456" spans="2:20" ht="12.75">
      <c r="B456" s="81"/>
      <c r="T456" s="79"/>
    </row>
    <row r="457" spans="2:20" ht="12.75">
      <c r="B457" s="81"/>
      <c r="T457" s="79"/>
    </row>
    <row r="458" spans="2:20" ht="12.75">
      <c r="B458" s="81"/>
      <c r="T458" s="79"/>
    </row>
    <row r="459" spans="2:20" ht="12.75">
      <c r="B459" s="81"/>
      <c r="T459" s="79"/>
    </row>
    <row r="460" spans="2:20" ht="12.75">
      <c r="B460" s="81"/>
      <c r="T460" s="79"/>
    </row>
    <row r="461" spans="2:20" ht="12.75">
      <c r="B461" s="81"/>
      <c r="T461" s="79"/>
    </row>
    <row r="462" spans="2:20" ht="12.75">
      <c r="B462" s="81"/>
      <c r="T462" s="79"/>
    </row>
    <row r="463" spans="2:20" ht="12.75">
      <c r="B463" s="81"/>
      <c r="T463" s="79"/>
    </row>
    <row r="464" spans="2:20" ht="12.75">
      <c r="B464" s="81"/>
      <c r="T464" s="79"/>
    </row>
    <row r="465" spans="2:20" ht="12.75">
      <c r="B465" s="81"/>
      <c r="T465" s="79"/>
    </row>
    <row r="466" spans="2:20" ht="12.75">
      <c r="B466" s="81"/>
      <c r="T466" s="79"/>
    </row>
    <row r="467" spans="2:20" ht="12.75">
      <c r="B467" s="81"/>
      <c r="T467" s="79"/>
    </row>
    <row r="468" spans="2:20" ht="12.75">
      <c r="B468" s="81"/>
      <c r="T468" s="79"/>
    </row>
    <row r="469" spans="2:20" ht="12.75">
      <c r="B469" s="81"/>
      <c r="T469" s="79"/>
    </row>
    <row r="470" spans="2:20" ht="12.75">
      <c r="B470" s="81"/>
      <c r="T470" s="79"/>
    </row>
    <row r="471" spans="2:20" ht="12.75">
      <c r="B471" s="81"/>
      <c r="T471" s="79"/>
    </row>
    <row r="472" spans="2:20" ht="12.75">
      <c r="B472" s="81"/>
      <c r="T472" s="79"/>
    </row>
    <row r="473" spans="2:20" ht="12.75">
      <c r="B473" s="81"/>
      <c r="T473" s="79"/>
    </row>
    <row r="474" spans="2:20" ht="12.75">
      <c r="B474" s="81"/>
      <c r="T474" s="79"/>
    </row>
    <row r="475" spans="2:20" ht="12.75">
      <c r="B475" s="81"/>
      <c r="T475" s="79"/>
    </row>
    <row r="476" spans="2:20" ht="12.75">
      <c r="B476" s="81"/>
      <c r="T476" s="79"/>
    </row>
    <row r="477" spans="2:20" ht="12.75">
      <c r="B477" s="81"/>
      <c r="T477" s="79"/>
    </row>
    <row r="478" spans="2:20" ht="12.75">
      <c r="B478" s="81"/>
      <c r="T478" s="79"/>
    </row>
    <row r="479" spans="2:20" ht="12.75">
      <c r="B479" s="81"/>
      <c r="T479" s="79"/>
    </row>
    <row r="480" spans="2:20" ht="12.75">
      <c r="B480" s="81"/>
      <c r="T480" s="79"/>
    </row>
    <row r="481" spans="2:20" ht="12.75">
      <c r="B481" s="81"/>
      <c r="T481" s="79"/>
    </row>
    <row r="482" spans="2:20" ht="12.75">
      <c r="B482" s="81"/>
      <c r="T482" s="79"/>
    </row>
    <row r="483" spans="2:20" ht="12.75">
      <c r="B483" s="81"/>
      <c r="T483" s="79"/>
    </row>
    <row r="484" spans="2:20" ht="12.75">
      <c r="B484" s="81"/>
      <c r="T484" s="79"/>
    </row>
    <row r="485" spans="2:20" ht="12.75">
      <c r="B485" s="81"/>
      <c r="T485" s="79"/>
    </row>
    <row r="486" spans="2:20" ht="12.75">
      <c r="B486" s="81"/>
      <c r="T486" s="79"/>
    </row>
    <row r="487" spans="2:20" ht="12.75">
      <c r="B487" s="81"/>
      <c r="T487" s="79"/>
    </row>
    <row r="488" spans="2:20" ht="12.75">
      <c r="B488" s="81"/>
      <c r="T488" s="79"/>
    </row>
    <row r="489" spans="2:20" ht="12.75">
      <c r="B489" s="81"/>
      <c r="T489" s="79"/>
    </row>
    <row r="490" spans="2:20" ht="12.75">
      <c r="B490" s="81"/>
      <c r="T490" s="79"/>
    </row>
    <row r="491" spans="2:20" ht="12.75">
      <c r="B491" s="81"/>
      <c r="T491" s="79"/>
    </row>
    <row r="492" spans="2:20" ht="12.75">
      <c r="B492" s="81"/>
      <c r="T492" s="79"/>
    </row>
    <row r="493" spans="2:20" ht="12.75">
      <c r="B493" s="81"/>
      <c r="T493" s="79"/>
    </row>
    <row r="494" spans="2:20" ht="12.75">
      <c r="B494" s="81"/>
      <c r="T494" s="79"/>
    </row>
    <row r="495" spans="2:20" ht="12.75">
      <c r="B495" s="81"/>
      <c r="T495" s="79"/>
    </row>
    <row r="496" spans="2:20" ht="12.75">
      <c r="B496" s="81"/>
      <c r="T496" s="79"/>
    </row>
    <row r="497" spans="2:20" ht="12.75">
      <c r="B497" s="81"/>
      <c r="T497" s="79"/>
    </row>
    <row r="498" spans="2:20" ht="12.75">
      <c r="B498" s="81"/>
      <c r="T498" s="79"/>
    </row>
    <row r="499" spans="2:20" ht="12.75">
      <c r="B499" s="81"/>
      <c r="T499" s="79"/>
    </row>
    <row r="500" spans="2:20" ht="12.75">
      <c r="B500" s="81"/>
      <c r="T500" s="79"/>
    </row>
    <row r="501" spans="2:20" ht="12.75">
      <c r="B501" s="81"/>
      <c r="T501" s="79"/>
    </row>
    <row r="502" spans="2:20" ht="12.75">
      <c r="B502" s="81"/>
      <c r="T502" s="79"/>
    </row>
    <row r="503" spans="2:20" ht="12.75">
      <c r="B503" s="81"/>
      <c r="T503" s="79"/>
    </row>
    <row r="504" spans="2:20" ht="12.75">
      <c r="B504" s="81"/>
      <c r="T504" s="79"/>
    </row>
    <row r="505" spans="2:20" ht="12.75">
      <c r="B505" s="81"/>
      <c r="T505" s="79"/>
    </row>
    <row r="506" spans="2:20" ht="12.75">
      <c r="B506" s="81"/>
      <c r="T506" s="79"/>
    </row>
    <row r="507" spans="2:20" ht="12.75">
      <c r="B507" s="81"/>
      <c r="T507" s="79"/>
    </row>
    <row r="508" spans="2:20" ht="12.75">
      <c r="B508" s="81"/>
      <c r="T508" s="79"/>
    </row>
    <row r="509" spans="2:20" ht="12.75">
      <c r="B509" s="81"/>
      <c r="T509" s="79"/>
    </row>
    <row r="510" spans="2:20" ht="12.75">
      <c r="B510" s="81"/>
      <c r="T510" s="79"/>
    </row>
    <row r="511" spans="2:20" ht="12.75">
      <c r="B511" s="81"/>
      <c r="T511" s="79"/>
    </row>
    <row r="512" spans="2:20" ht="12.75">
      <c r="B512" s="81"/>
      <c r="T512" s="79"/>
    </row>
    <row r="513" spans="2:20" ht="12.75">
      <c r="B513" s="81"/>
      <c r="T513" s="79"/>
    </row>
    <row r="514" spans="2:20" ht="12.75">
      <c r="B514" s="81"/>
      <c r="T514" s="79"/>
    </row>
    <row r="515" spans="2:20" ht="12.75">
      <c r="B515" s="81"/>
      <c r="T515" s="79"/>
    </row>
    <row r="516" spans="2:20" ht="12.75">
      <c r="B516" s="81"/>
      <c r="T516" s="79"/>
    </row>
    <row r="517" spans="2:20" ht="12.75">
      <c r="B517" s="81"/>
      <c r="T517" s="79"/>
    </row>
    <row r="518" spans="2:20" ht="12.75">
      <c r="B518" s="81"/>
      <c r="T518" s="79"/>
    </row>
    <row r="519" spans="2:20" ht="12.75">
      <c r="B519" s="81"/>
      <c r="T519" s="79"/>
    </row>
    <row r="520" spans="2:20" ht="12.75">
      <c r="B520" s="81"/>
      <c r="T520" s="79"/>
    </row>
    <row r="521" spans="2:20" ht="12.75">
      <c r="B521" s="81"/>
      <c r="T521" s="79"/>
    </row>
    <row r="522" spans="2:20" ht="12.75">
      <c r="B522" s="81"/>
      <c r="T522" s="79"/>
    </row>
    <row r="523" spans="2:20" ht="12.75">
      <c r="B523" s="81"/>
      <c r="T523" s="79"/>
    </row>
    <row r="524" spans="2:20" ht="12.75">
      <c r="B524" s="81"/>
      <c r="T524" s="79"/>
    </row>
    <row r="525" spans="2:20" ht="12.75">
      <c r="B525" s="81"/>
      <c r="T525" s="79"/>
    </row>
    <row r="526" spans="2:20" ht="12.75">
      <c r="B526" s="81"/>
      <c r="T526" s="79"/>
    </row>
    <row r="527" spans="2:20" ht="12.75">
      <c r="B527" s="81"/>
      <c r="T527" s="79"/>
    </row>
    <row r="528" spans="2:20" ht="12.75">
      <c r="B528" s="81"/>
      <c r="T528" s="79"/>
    </row>
    <row r="529" spans="2:20" ht="12.75">
      <c r="B529" s="81"/>
      <c r="T529" s="79"/>
    </row>
    <row r="530" spans="2:20" ht="12.75">
      <c r="B530" s="81"/>
      <c r="T530" s="79"/>
    </row>
    <row r="531" spans="2:20" ht="12.75">
      <c r="B531" s="81"/>
      <c r="T531" s="79"/>
    </row>
    <row r="532" spans="2:20" ht="12.75">
      <c r="B532" s="81"/>
      <c r="T532" s="79"/>
    </row>
    <row r="533" spans="2:20" ht="12.75">
      <c r="B533" s="81"/>
      <c r="T533" s="79"/>
    </row>
    <row r="534" spans="2:20" ht="12.75">
      <c r="B534" s="81"/>
      <c r="T534" s="79"/>
    </row>
    <row r="535" spans="2:20" ht="12.75">
      <c r="B535" s="81"/>
      <c r="T535" s="79"/>
    </row>
    <row r="536" spans="2:20" ht="12.75">
      <c r="B536" s="81"/>
      <c r="T536" s="79"/>
    </row>
    <row r="537" spans="2:20" ht="12.75">
      <c r="B537" s="81"/>
      <c r="T537" s="79"/>
    </row>
    <row r="538" spans="2:20" ht="12.75">
      <c r="B538" s="81"/>
      <c r="T538" s="79"/>
    </row>
    <row r="539" spans="2:20" ht="12.75">
      <c r="B539" s="81"/>
      <c r="T539" s="79"/>
    </row>
    <row r="540" spans="2:20" ht="12.75">
      <c r="B540" s="81"/>
      <c r="T540" s="79"/>
    </row>
    <row r="541" spans="2:20" ht="12.75">
      <c r="B541" s="81"/>
      <c r="T541" s="79"/>
    </row>
    <row r="542" spans="2:20" ht="12.75">
      <c r="B542" s="81"/>
      <c r="T542" s="79"/>
    </row>
    <row r="543" spans="2:20" ht="12.75">
      <c r="B543" s="81"/>
      <c r="T543" s="79"/>
    </row>
    <row r="544" spans="2:20" ht="12.75">
      <c r="B544" s="81"/>
      <c r="T544" s="79"/>
    </row>
    <row r="545" spans="2:20" ht="12.75">
      <c r="B545" s="81"/>
      <c r="T545" s="79"/>
    </row>
    <row r="546" spans="2:20" ht="12.75">
      <c r="B546" s="81"/>
      <c r="T546" s="79"/>
    </row>
    <row r="547" spans="2:20" ht="12.75">
      <c r="B547" s="81"/>
      <c r="T547" s="79"/>
    </row>
    <row r="548" spans="2:20" ht="12.75">
      <c r="B548" s="81"/>
      <c r="T548" s="79"/>
    </row>
    <row r="549" spans="2:20" ht="12.75">
      <c r="B549" s="81"/>
      <c r="T549" s="79"/>
    </row>
    <row r="550" spans="2:20" ht="12.75">
      <c r="B550" s="81"/>
      <c r="T550" s="79"/>
    </row>
    <row r="551" spans="2:20" ht="12.75">
      <c r="B551" s="81"/>
      <c r="T551" s="79"/>
    </row>
    <row r="552" spans="2:20" ht="12.75">
      <c r="B552" s="81"/>
      <c r="T552" s="79"/>
    </row>
    <row r="553" spans="2:20" ht="12.75">
      <c r="B553" s="81"/>
      <c r="T553" s="79"/>
    </row>
    <row r="554" spans="2:20" ht="12.75">
      <c r="B554" s="81"/>
      <c r="T554" s="79"/>
    </row>
    <row r="555" spans="2:20" ht="12.75">
      <c r="B555" s="81"/>
      <c r="T555" s="79"/>
    </row>
    <row r="556" spans="2:20" ht="12.75">
      <c r="B556" s="81"/>
      <c r="T556" s="79"/>
    </row>
    <row r="557" spans="2:20" ht="12.75">
      <c r="B557" s="81"/>
      <c r="T557" s="79"/>
    </row>
    <row r="558" spans="2:20" ht="12.75">
      <c r="B558" s="81"/>
      <c r="T558" s="79"/>
    </row>
    <row r="559" spans="2:20" ht="12.75">
      <c r="B559" s="81"/>
      <c r="T559" s="79"/>
    </row>
    <row r="560" spans="2:20" ht="12.75">
      <c r="B560" s="81"/>
      <c r="T560" s="79"/>
    </row>
    <row r="561" spans="2:20" ht="12.75">
      <c r="B561" s="81"/>
      <c r="T561" s="79"/>
    </row>
    <row r="562" spans="2:20" ht="12.75">
      <c r="B562" s="81"/>
      <c r="T562" s="79"/>
    </row>
    <row r="563" spans="2:20" ht="12.75">
      <c r="B563" s="81"/>
      <c r="T563" s="79"/>
    </row>
    <row r="564" spans="2:20" ht="12.75">
      <c r="B564" s="81"/>
      <c r="T564" s="79"/>
    </row>
    <row r="565" spans="2:20" ht="12.75">
      <c r="B565" s="81"/>
      <c r="T565" s="79"/>
    </row>
    <row r="566" spans="2:20" ht="12.75">
      <c r="B566" s="81"/>
      <c r="T566" s="79"/>
    </row>
    <row r="567" spans="2:20" ht="12.75">
      <c r="B567" s="81"/>
      <c r="T567" s="79"/>
    </row>
    <row r="568" spans="2:20" ht="12.75">
      <c r="B568" s="81"/>
      <c r="T568" s="79"/>
    </row>
    <row r="569" spans="2:20" ht="12.75">
      <c r="B569" s="81"/>
      <c r="T569" s="79"/>
    </row>
    <row r="570" spans="2:20" ht="12.75">
      <c r="B570" s="81"/>
      <c r="T570" s="79"/>
    </row>
    <row r="571" spans="2:20" ht="12.75">
      <c r="B571" s="81"/>
      <c r="T571" s="79"/>
    </row>
    <row r="572" spans="2:20" ht="12.75">
      <c r="B572" s="81"/>
      <c r="T572" s="79"/>
    </row>
    <row r="573" spans="2:20" ht="12.75">
      <c r="B573" s="81"/>
      <c r="T573" s="79"/>
    </row>
    <row r="574" spans="2:20" ht="12.75">
      <c r="B574" s="81"/>
      <c r="T574" s="79"/>
    </row>
    <row r="575" spans="2:20" ht="12.75">
      <c r="B575" s="81"/>
      <c r="T575" s="79"/>
    </row>
    <row r="576" spans="2:20" ht="12.75">
      <c r="B576" s="81"/>
      <c r="T576" s="79"/>
    </row>
    <row r="577" spans="2:20" ht="12.75">
      <c r="B577" s="81"/>
      <c r="T577" s="79"/>
    </row>
    <row r="578" spans="2:20" ht="12.75">
      <c r="B578" s="81"/>
      <c r="T578" s="79"/>
    </row>
    <row r="579" spans="2:20" ht="12.75">
      <c r="B579" s="81"/>
      <c r="T579" s="79"/>
    </row>
    <row r="580" spans="2:20" ht="12.75">
      <c r="B580" s="81"/>
      <c r="T580" s="79"/>
    </row>
    <row r="581" spans="2:20" ht="12.75">
      <c r="B581" s="81"/>
      <c r="T581" s="79"/>
    </row>
    <row r="582" spans="2:20" ht="12.75">
      <c r="B582" s="81"/>
      <c r="T582" s="79"/>
    </row>
    <row r="583" spans="2:20" ht="12.75">
      <c r="B583" s="81"/>
      <c r="T583" s="79"/>
    </row>
    <row r="584" spans="2:20" ht="12.75">
      <c r="B584" s="81"/>
      <c r="T584" s="79"/>
    </row>
    <row r="585" spans="2:20" ht="12.75">
      <c r="B585" s="81"/>
      <c r="T585" s="79"/>
    </row>
    <row r="586" spans="2:20" ht="12.75">
      <c r="B586" s="81"/>
      <c r="T586" s="79"/>
    </row>
    <row r="587" spans="2:20" ht="12.75">
      <c r="B587" s="81"/>
      <c r="T587" s="79"/>
    </row>
    <row r="588" spans="2:20" ht="12.75">
      <c r="B588" s="81"/>
      <c r="T588" s="79"/>
    </row>
    <row r="589" spans="2:20" ht="12.75">
      <c r="B589" s="81"/>
      <c r="T589" s="79"/>
    </row>
    <row r="590" spans="2:20" ht="12.75">
      <c r="B590" s="81"/>
      <c r="T590" s="79"/>
    </row>
    <row r="591" spans="2:20" ht="12.75">
      <c r="B591" s="81"/>
      <c r="T591" s="79"/>
    </row>
    <row r="592" spans="2:20" ht="12.75">
      <c r="B592" s="81"/>
      <c r="T592" s="79"/>
    </row>
    <row r="593" spans="2:20" ht="12.75">
      <c r="B593" s="81"/>
      <c r="T593" s="79"/>
    </row>
    <row r="594" spans="2:20" ht="12.75">
      <c r="B594" s="81"/>
      <c r="T594" s="79"/>
    </row>
    <row r="595" spans="2:20" ht="12.75">
      <c r="B595" s="81"/>
      <c r="T595" s="79"/>
    </row>
    <row r="596" spans="2:20" ht="12.75">
      <c r="B596" s="81"/>
      <c r="T596" s="79"/>
    </row>
    <row r="597" spans="2:20" ht="12.75">
      <c r="B597" s="81"/>
      <c r="T597" s="79"/>
    </row>
    <row r="598" spans="2:20" ht="12.75">
      <c r="B598" s="81"/>
      <c r="T598" s="79"/>
    </row>
    <row r="599" spans="2:20" ht="12.75">
      <c r="B599" s="81"/>
      <c r="T599" s="79"/>
    </row>
    <row r="600" spans="2:20" ht="12.75">
      <c r="B600" s="81"/>
      <c r="T600" s="79"/>
    </row>
    <row r="601" spans="2:20" ht="12.75">
      <c r="B601" s="81"/>
      <c r="T601" s="79"/>
    </row>
    <row r="602" spans="2:20" ht="12.75">
      <c r="B602" s="81"/>
      <c r="T602" s="79"/>
    </row>
    <row r="603" spans="2:20" ht="12.75">
      <c r="B603" s="81"/>
      <c r="T603" s="79"/>
    </row>
    <row r="604" spans="2:20" ht="12.75">
      <c r="B604" s="81"/>
      <c r="T604" s="79"/>
    </row>
    <row r="605" spans="2:20" ht="12.75">
      <c r="B605" s="81"/>
      <c r="T605" s="79"/>
    </row>
    <row r="606" spans="2:20" ht="12.75">
      <c r="B606" s="81"/>
      <c r="T606" s="79"/>
    </row>
    <row r="607" spans="2:20" ht="12.75">
      <c r="B607" s="81"/>
      <c r="T607" s="79"/>
    </row>
    <row r="608" spans="2:20" ht="12.75">
      <c r="B608" s="81"/>
      <c r="T608" s="79"/>
    </row>
    <row r="609" spans="2:20" ht="12.75">
      <c r="B609" s="81"/>
      <c r="T609" s="79"/>
    </row>
    <row r="610" spans="2:20" ht="12.75">
      <c r="B610" s="81"/>
      <c r="T610" s="79"/>
    </row>
    <row r="611" spans="2:20" ht="12.75">
      <c r="B611" s="81"/>
      <c r="T611" s="79"/>
    </row>
    <row r="612" spans="2:20" ht="12.75">
      <c r="B612" s="81"/>
      <c r="T612" s="79"/>
    </row>
    <row r="613" spans="2:20" ht="12.75">
      <c r="B613" s="81"/>
      <c r="T613" s="79"/>
    </row>
    <row r="614" spans="2:20" ht="12.75">
      <c r="B614" s="81"/>
      <c r="T614" s="79"/>
    </row>
    <row r="615" spans="2:20" ht="12.75">
      <c r="B615" s="81"/>
      <c r="T615" s="79"/>
    </row>
    <row r="616" spans="2:20" ht="12.75">
      <c r="B616" s="81"/>
      <c r="T616" s="79"/>
    </row>
    <row r="617" spans="2:20" ht="12.75">
      <c r="B617" s="81"/>
      <c r="T617" s="79"/>
    </row>
    <row r="618" spans="2:20" ht="12.75">
      <c r="B618" s="81"/>
      <c r="T618" s="79"/>
    </row>
    <row r="619" spans="2:20" ht="12.75">
      <c r="B619" s="81"/>
      <c r="T619" s="79"/>
    </row>
    <row r="620" spans="2:20" ht="12.75">
      <c r="B620" s="81"/>
      <c r="T620" s="79"/>
    </row>
    <row r="621" spans="2:20" ht="12.75">
      <c r="B621" s="81"/>
      <c r="T621" s="79"/>
    </row>
    <row r="622" spans="2:20" ht="12.75">
      <c r="B622" s="81"/>
      <c r="T622" s="79"/>
    </row>
    <row r="623" spans="2:20" ht="12.75">
      <c r="B623" s="81"/>
      <c r="T623" s="79"/>
    </row>
    <row r="624" spans="2:20" ht="12.75">
      <c r="B624" s="81"/>
      <c r="T624" s="79"/>
    </row>
    <row r="625" spans="2:20" ht="12.75">
      <c r="B625" s="81"/>
      <c r="T625" s="79"/>
    </row>
    <row r="626" spans="2:20" ht="12.75">
      <c r="B626" s="81"/>
      <c r="T626" s="79"/>
    </row>
    <row r="627" spans="2:20" ht="12.75">
      <c r="B627" s="81"/>
      <c r="T627" s="79"/>
    </row>
    <row r="628" spans="2:20" ht="12.75">
      <c r="B628" s="81"/>
      <c r="T628" s="79"/>
    </row>
    <row r="629" spans="2:20" ht="12.75">
      <c r="B629" s="81"/>
      <c r="T629" s="79"/>
    </row>
    <row r="630" spans="2:20" ht="12.75">
      <c r="B630" s="81"/>
      <c r="T630" s="79"/>
    </row>
    <row r="631" spans="2:20" ht="12.75">
      <c r="B631" s="81"/>
      <c r="T631" s="79"/>
    </row>
    <row r="632" spans="2:20" ht="12.75">
      <c r="B632" s="81"/>
      <c r="T632" s="79"/>
    </row>
    <row r="633" spans="2:20" ht="12.75">
      <c r="B633" s="81"/>
      <c r="T633" s="79"/>
    </row>
    <row r="634" spans="2:20" ht="12.75">
      <c r="B634" s="81"/>
      <c r="T634" s="79"/>
    </row>
    <row r="635" spans="2:20" ht="12.75">
      <c r="B635" s="81"/>
      <c r="T635" s="79"/>
    </row>
    <row r="636" spans="2:20" ht="12.75">
      <c r="B636" s="81"/>
      <c r="T636" s="79"/>
    </row>
    <row r="637" spans="2:20" ht="12.75">
      <c r="B637" s="81"/>
      <c r="T637" s="79"/>
    </row>
    <row r="638" spans="2:20" ht="12.75">
      <c r="B638" s="81"/>
      <c r="T638" s="79"/>
    </row>
    <row r="639" spans="2:20" ht="12.75">
      <c r="B639" s="81"/>
      <c r="T639" s="79"/>
    </row>
    <row r="640" spans="2:20" ht="12.75">
      <c r="B640" s="81"/>
      <c r="T640" s="79"/>
    </row>
    <row r="641" spans="2:20" ht="12.75">
      <c r="B641" s="81"/>
      <c r="T641" s="79"/>
    </row>
    <row r="642" spans="2:20" ht="12.75">
      <c r="B642" s="81"/>
      <c r="T642" s="79"/>
    </row>
    <row r="643" spans="2:20" ht="12.75">
      <c r="B643" s="81"/>
      <c r="T643" s="79"/>
    </row>
    <row r="644" spans="2:20" ht="12.75">
      <c r="B644" s="81"/>
      <c r="T644" s="79"/>
    </row>
    <row r="645" spans="2:20" ht="12.75">
      <c r="B645" s="81"/>
      <c r="T645" s="79"/>
    </row>
    <row r="646" spans="2:20" ht="12.75">
      <c r="B646" s="81"/>
      <c r="T646" s="79"/>
    </row>
    <row r="647" spans="2:20" ht="12.75">
      <c r="B647" s="81"/>
      <c r="T647" s="79"/>
    </row>
    <row r="648" spans="2:20" ht="12.75">
      <c r="B648" s="81"/>
      <c r="T648" s="79"/>
    </row>
    <row r="649" spans="2:20" ht="12.75">
      <c r="B649" s="81"/>
      <c r="T649" s="79"/>
    </row>
    <row r="650" spans="2:20" ht="12.75">
      <c r="B650" s="81"/>
      <c r="T650" s="79"/>
    </row>
    <row r="651" spans="2:20" ht="12.75">
      <c r="B651" s="81"/>
      <c r="T651" s="79"/>
    </row>
    <row r="652" spans="2:20" ht="12.75">
      <c r="B652" s="81"/>
      <c r="T652" s="79"/>
    </row>
    <row r="653" spans="2:20" ht="12.75">
      <c r="B653" s="81"/>
      <c r="T653" s="79"/>
    </row>
    <row r="654" spans="2:20" ht="12.75">
      <c r="B654" s="81"/>
      <c r="T654" s="79"/>
    </row>
    <row r="655" spans="2:20" ht="12.75">
      <c r="B655" s="81"/>
      <c r="T655" s="79"/>
    </row>
    <row r="656" spans="2:20" ht="12.75">
      <c r="B656" s="81"/>
      <c r="T656" s="79"/>
    </row>
    <row r="657" spans="2:20" ht="12.75">
      <c r="B657" s="81"/>
      <c r="T657" s="79"/>
    </row>
    <row r="658" spans="2:20" ht="12.75">
      <c r="B658" s="81"/>
      <c r="T658" s="79"/>
    </row>
    <row r="659" spans="2:20" ht="12.75">
      <c r="B659" s="81"/>
      <c r="T659" s="79"/>
    </row>
    <row r="660" spans="2:20" ht="12.75">
      <c r="B660" s="81"/>
      <c r="T660" s="79"/>
    </row>
    <row r="661" spans="2:20" ht="12.75">
      <c r="B661" s="81"/>
      <c r="T661" s="79"/>
    </row>
    <row r="662" spans="2:20" ht="12.75">
      <c r="B662" s="81"/>
      <c r="T662" s="79"/>
    </row>
    <row r="663" spans="2:20" ht="12.75">
      <c r="B663" s="81"/>
      <c r="T663" s="79"/>
    </row>
    <row r="664" spans="2:20" ht="12.75">
      <c r="B664" s="81"/>
      <c r="T664" s="79"/>
    </row>
    <row r="665" spans="2:20" ht="12.75">
      <c r="B665" s="81"/>
      <c r="T665" s="79"/>
    </row>
    <row r="666" spans="2:20" ht="12.75">
      <c r="B666" s="81"/>
      <c r="T666" s="79"/>
    </row>
    <row r="667" spans="2:20" ht="12.75">
      <c r="B667" s="81"/>
      <c r="T667" s="79"/>
    </row>
    <row r="668" spans="2:20" ht="12.75">
      <c r="B668" s="81"/>
      <c r="T668" s="79"/>
    </row>
    <row r="669" spans="2:20" ht="12.75">
      <c r="B669" s="81"/>
      <c r="T669" s="79"/>
    </row>
    <row r="670" spans="2:20" ht="12.75">
      <c r="B670" s="81"/>
      <c r="T670" s="79"/>
    </row>
    <row r="671" spans="2:20" ht="12.75">
      <c r="B671" s="81"/>
      <c r="T671" s="79"/>
    </row>
    <row r="672" spans="2:20" ht="12.75">
      <c r="B672" s="81"/>
      <c r="T672" s="79"/>
    </row>
    <row r="673" spans="2:20" ht="12.75">
      <c r="B673" s="81"/>
      <c r="T673" s="79"/>
    </row>
    <row r="674" spans="2:20" ht="12.75">
      <c r="B674" s="81"/>
      <c r="T674" s="79"/>
    </row>
    <row r="675" spans="2:20" ht="12.75">
      <c r="B675" s="81"/>
      <c r="T675" s="79"/>
    </row>
    <row r="676" spans="2:20" ht="12.75">
      <c r="B676" s="81"/>
      <c r="T676" s="79"/>
    </row>
    <row r="677" spans="2:20" ht="12.75">
      <c r="B677" s="81"/>
      <c r="T677" s="79"/>
    </row>
    <row r="678" spans="2:20" ht="12.75">
      <c r="B678" s="81"/>
      <c r="T678" s="79"/>
    </row>
    <row r="679" spans="2:20" ht="12.75">
      <c r="B679" s="81"/>
      <c r="T679" s="79"/>
    </row>
    <row r="680" spans="2:20" ht="12.75">
      <c r="B680" s="81"/>
      <c r="T680" s="79"/>
    </row>
    <row r="681" spans="2:20" ht="12.75">
      <c r="B681" s="81"/>
      <c r="T681" s="79"/>
    </row>
    <row r="682" spans="2:20" ht="12.75">
      <c r="B682" s="81"/>
      <c r="T682" s="79"/>
    </row>
    <row r="683" spans="2:20" ht="12.75">
      <c r="B683" s="81"/>
      <c r="T683" s="79"/>
    </row>
    <row r="684" spans="2:20" ht="12.75">
      <c r="B684" s="81"/>
      <c r="T684" s="79"/>
    </row>
    <row r="685" spans="2:20" ht="12.75">
      <c r="B685" s="81"/>
      <c r="T685" s="79"/>
    </row>
    <row r="686" spans="2:20" ht="12.75">
      <c r="B686" s="81"/>
      <c r="T686" s="79"/>
    </row>
    <row r="687" spans="2:20" ht="12.75">
      <c r="B687" s="81"/>
      <c r="T687" s="79"/>
    </row>
    <row r="688" spans="2:20" ht="12.75">
      <c r="B688" s="81"/>
      <c r="T688" s="79"/>
    </row>
    <row r="689" spans="2:20" ht="12.75">
      <c r="B689" s="81"/>
      <c r="T689" s="79"/>
    </row>
    <row r="690" spans="2:20" ht="12.75">
      <c r="B690" s="81"/>
      <c r="T690" s="79"/>
    </row>
    <row r="691" spans="2:20" ht="12.75">
      <c r="B691" s="81"/>
      <c r="T691" s="79"/>
    </row>
    <row r="692" spans="2:20" ht="12.75">
      <c r="B692" s="81"/>
      <c r="T692" s="79"/>
    </row>
    <row r="693" spans="2:20" ht="12.75">
      <c r="B693" s="81"/>
      <c r="T693" s="79"/>
    </row>
    <row r="694" spans="2:20" ht="12.75">
      <c r="B694" s="81"/>
      <c r="T694" s="79"/>
    </row>
    <row r="695" spans="2:20" ht="12.75">
      <c r="B695" s="81"/>
      <c r="T695" s="79"/>
    </row>
    <row r="696" spans="2:20" ht="12.75">
      <c r="B696" s="81"/>
      <c r="T696" s="79"/>
    </row>
    <row r="697" spans="2:20" ht="12.75">
      <c r="B697" s="81"/>
      <c r="T697" s="79"/>
    </row>
    <row r="698" spans="2:20" ht="12.75">
      <c r="B698" s="81"/>
      <c r="T698" s="79"/>
    </row>
    <row r="699" spans="2:20" ht="12.75">
      <c r="B699" s="81"/>
      <c r="T699" s="79"/>
    </row>
    <row r="700" spans="2:20" ht="12.75">
      <c r="B700" s="81"/>
      <c r="T700" s="79"/>
    </row>
    <row r="701" spans="2:20" ht="12.75">
      <c r="B701" s="81"/>
      <c r="T701" s="79"/>
    </row>
    <row r="702" spans="2:20" ht="12.75">
      <c r="B702" s="81"/>
      <c r="T702" s="79"/>
    </row>
    <row r="703" spans="2:20" ht="12.75">
      <c r="B703" s="81"/>
      <c r="T703" s="79"/>
    </row>
    <row r="704" spans="2:20" ht="12.75">
      <c r="B704" s="81"/>
      <c r="T704" s="79"/>
    </row>
    <row r="705" spans="2:20" ht="12.75">
      <c r="B705" s="81"/>
      <c r="T705" s="79"/>
    </row>
    <row r="706" spans="2:20" ht="12.75">
      <c r="B706" s="81"/>
      <c r="T706" s="79"/>
    </row>
    <row r="707" spans="2:20" ht="12.75">
      <c r="B707" s="81"/>
      <c r="T707" s="79"/>
    </row>
    <row r="708" spans="2:20" ht="12.75">
      <c r="B708" s="81"/>
      <c r="T708" s="79"/>
    </row>
    <row r="709" spans="2:20" ht="12.75">
      <c r="B709" s="81"/>
      <c r="T709" s="79"/>
    </row>
    <row r="710" spans="2:20" ht="12.75">
      <c r="B710" s="81"/>
      <c r="T710" s="79"/>
    </row>
    <row r="711" spans="2:20" ht="12.75">
      <c r="B711" s="81"/>
      <c r="T711" s="79"/>
    </row>
    <row r="712" spans="2:20" ht="12.75">
      <c r="B712" s="81"/>
      <c r="T712" s="79"/>
    </row>
    <row r="713" spans="2:20" ht="12.75">
      <c r="B713" s="81"/>
      <c r="T713" s="79"/>
    </row>
    <row r="714" spans="2:20" ht="12.75">
      <c r="B714" s="81"/>
      <c r="T714" s="79"/>
    </row>
    <row r="715" spans="2:20" ht="12.75">
      <c r="B715" s="81"/>
      <c r="T715" s="79"/>
    </row>
    <row r="716" spans="2:20" ht="12.75">
      <c r="B716" s="81"/>
      <c r="T716" s="79"/>
    </row>
    <row r="717" spans="2:20" ht="12.75">
      <c r="B717" s="81"/>
      <c r="T717" s="79"/>
    </row>
    <row r="718" spans="2:20" ht="12.75">
      <c r="B718" s="81"/>
      <c r="T718" s="79"/>
    </row>
    <row r="719" spans="2:20" ht="12.75">
      <c r="B719" s="81"/>
      <c r="T719" s="79"/>
    </row>
    <row r="720" spans="2:20" ht="12.75">
      <c r="B720" s="81"/>
      <c r="T720" s="79"/>
    </row>
    <row r="721" spans="2:20" ht="12.75">
      <c r="B721" s="81"/>
      <c r="T721" s="79"/>
    </row>
    <row r="722" spans="2:20" ht="12.75">
      <c r="B722" s="81"/>
      <c r="T722" s="79"/>
    </row>
    <row r="723" spans="2:20" ht="12.75">
      <c r="B723" s="81"/>
      <c r="T723" s="79"/>
    </row>
    <row r="724" spans="2:20" ht="12.75">
      <c r="B724" s="81"/>
      <c r="T724" s="79"/>
    </row>
    <row r="725" spans="2:20" ht="12.75">
      <c r="B725" s="81"/>
      <c r="T725" s="79"/>
    </row>
    <row r="726" spans="2:20" ht="12.75">
      <c r="B726" s="81"/>
      <c r="T726" s="79"/>
    </row>
    <row r="727" spans="2:20" ht="12.75">
      <c r="B727" s="81"/>
      <c r="T727" s="79"/>
    </row>
    <row r="728" spans="2:20" ht="12.75">
      <c r="B728" s="81"/>
      <c r="T728" s="79"/>
    </row>
    <row r="729" spans="2:20" ht="12.75">
      <c r="B729" s="81"/>
      <c r="T729" s="79"/>
    </row>
    <row r="730" spans="2:20" ht="12.75">
      <c r="B730" s="81"/>
      <c r="T730" s="79"/>
    </row>
    <row r="731" spans="2:20" ht="12.75">
      <c r="B731" s="81"/>
      <c r="T731" s="79"/>
    </row>
    <row r="732" spans="2:20" ht="12.75">
      <c r="B732" s="81"/>
      <c r="T732" s="79"/>
    </row>
    <row r="733" spans="2:20" ht="12.75">
      <c r="B733" s="81"/>
      <c r="T733" s="79"/>
    </row>
    <row r="734" spans="2:20" ht="12.75">
      <c r="B734" s="81"/>
      <c r="T734" s="79"/>
    </row>
    <row r="735" spans="2:20" ht="12.75">
      <c r="B735" s="81"/>
      <c r="T735" s="79"/>
    </row>
    <row r="736" spans="2:20" ht="12.75">
      <c r="B736" s="81"/>
      <c r="T736" s="79"/>
    </row>
    <row r="737" spans="2:20" ht="12.75">
      <c r="B737" s="81"/>
      <c r="T737" s="79"/>
    </row>
    <row r="738" spans="2:20" ht="12.75">
      <c r="B738" s="81"/>
      <c r="T738" s="79"/>
    </row>
    <row r="739" spans="2:20" ht="12.75">
      <c r="B739" s="81"/>
      <c r="T739" s="79"/>
    </row>
    <row r="740" spans="2:20" ht="12.75">
      <c r="B740" s="81"/>
      <c r="T740" s="79"/>
    </row>
    <row r="741" spans="2:20" ht="12.75">
      <c r="B741" s="81"/>
      <c r="T741" s="79"/>
    </row>
    <row r="742" spans="2:20" ht="12.75">
      <c r="B742" s="81"/>
      <c r="T742" s="79"/>
    </row>
    <row r="743" spans="2:20" ht="12.75">
      <c r="B743" s="81"/>
      <c r="T743" s="79"/>
    </row>
    <row r="744" spans="2:20" ht="12.75">
      <c r="B744" s="81"/>
      <c r="T744" s="79"/>
    </row>
    <row r="745" spans="2:20" ht="12.75">
      <c r="B745" s="81"/>
      <c r="T745" s="79"/>
    </row>
    <row r="746" spans="2:20" ht="12.75">
      <c r="B746" s="81"/>
      <c r="T746" s="79"/>
    </row>
    <row r="747" spans="2:20" ht="12.75">
      <c r="B747" s="81"/>
      <c r="T747" s="79"/>
    </row>
    <row r="748" spans="2:20" ht="12.75">
      <c r="B748" s="81"/>
      <c r="T748" s="79"/>
    </row>
    <row r="749" spans="2:20" ht="12.75">
      <c r="B749" s="81"/>
      <c r="T749" s="79"/>
    </row>
    <row r="750" spans="2:20" ht="12.75">
      <c r="B750" s="81"/>
      <c r="T750" s="79"/>
    </row>
    <row r="751" spans="2:20" ht="12.75">
      <c r="B751" s="81"/>
      <c r="T751" s="79"/>
    </row>
    <row r="752" spans="2:20" ht="12.75">
      <c r="B752" s="81"/>
      <c r="T752" s="79"/>
    </row>
    <row r="753" spans="2:20" ht="12.75">
      <c r="B753" s="81"/>
      <c r="T753" s="79"/>
    </row>
    <row r="754" spans="2:20" ht="12.75">
      <c r="B754" s="81"/>
      <c r="T754" s="79"/>
    </row>
    <row r="755" spans="2:20" ht="12.75">
      <c r="B755" s="81"/>
      <c r="T755" s="79"/>
    </row>
    <row r="756" spans="2:20" ht="12.75">
      <c r="B756" s="81"/>
      <c r="T756" s="79"/>
    </row>
    <row r="757" spans="2:20" ht="12.75">
      <c r="B757" s="81"/>
      <c r="T757" s="79"/>
    </row>
    <row r="758" spans="2:20" ht="12.75">
      <c r="B758" s="81"/>
      <c r="T758" s="79"/>
    </row>
    <row r="759" spans="2:20" ht="12.75">
      <c r="B759" s="81"/>
      <c r="T759" s="79"/>
    </row>
    <row r="760" spans="2:20" ht="12.75">
      <c r="B760" s="81"/>
      <c r="T760" s="79"/>
    </row>
    <row r="761" spans="2:20" ht="12.75">
      <c r="B761" s="81"/>
      <c r="T761" s="79"/>
    </row>
    <row r="762" spans="2:20" ht="12.75">
      <c r="B762" s="81"/>
      <c r="T762" s="79"/>
    </row>
    <row r="763" spans="2:20" ht="12.75">
      <c r="B763" s="81"/>
      <c r="T763" s="79"/>
    </row>
    <row r="764" spans="2:20" ht="12.75">
      <c r="B764" s="81"/>
      <c r="T764" s="79"/>
    </row>
    <row r="765" spans="2:20" ht="12.75">
      <c r="B765" s="81"/>
      <c r="T765" s="79"/>
    </row>
    <row r="766" spans="2:20" ht="12.75">
      <c r="B766" s="81"/>
      <c r="T766" s="79"/>
    </row>
    <row r="767" spans="2:20" ht="12.75">
      <c r="B767" s="81"/>
      <c r="T767" s="79"/>
    </row>
    <row r="768" spans="2:20" ht="12.75">
      <c r="B768" s="81"/>
      <c r="T768" s="79"/>
    </row>
    <row r="769" spans="2:20" ht="12.75">
      <c r="B769" s="81"/>
      <c r="T769" s="79"/>
    </row>
    <row r="770" spans="2:20" ht="12.75">
      <c r="B770" s="81"/>
      <c r="T770" s="79"/>
    </row>
    <row r="771" spans="2:20" ht="12.75">
      <c r="B771" s="81"/>
      <c r="T771" s="79"/>
    </row>
    <row r="772" spans="2:20" ht="12.75">
      <c r="B772" s="81"/>
      <c r="T772" s="79"/>
    </row>
    <row r="773" spans="2:20" ht="12.75">
      <c r="B773" s="81"/>
      <c r="T773" s="79"/>
    </row>
    <row r="774" spans="2:20" ht="12.75">
      <c r="B774" s="81"/>
      <c r="T774" s="79"/>
    </row>
    <row r="775" spans="2:20" ht="12.75">
      <c r="B775" s="81"/>
      <c r="T775" s="79"/>
    </row>
    <row r="776" spans="2:20" ht="12.75">
      <c r="B776" s="81"/>
      <c r="T776" s="79"/>
    </row>
    <row r="777" spans="2:20" ht="12.75">
      <c r="B777" s="81"/>
      <c r="T777" s="79"/>
    </row>
    <row r="778" spans="2:20" ht="12.75">
      <c r="B778" s="81"/>
      <c r="T778" s="79"/>
    </row>
    <row r="779" spans="2:20" ht="12.75">
      <c r="B779" s="81"/>
      <c r="T779" s="79"/>
    </row>
    <row r="780" spans="2:20" ht="12.75">
      <c r="B780" s="81"/>
      <c r="T780" s="79"/>
    </row>
    <row r="781" spans="2:20" ht="12.75">
      <c r="B781" s="81"/>
      <c r="T781" s="79"/>
    </row>
    <row r="782" spans="2:20" ht="12.75">
      <c r="B782" s="81"/>
      <c r="T782" s="79"/>
    </row>
    <row r="783" spans="2:20" ht="12.75">
      <c r="B783" s="81"/>
      <c r="T783" s="79"/>
    </row>
    <row r="784" spans="2:20" ht="12.75">
      <c r="B784" s="81"/>
      <c r="T784" s="79"/>
    </row>
    <row r="785" spans="2:20" ht="12.75">
      <c r="B785" s="81"/>
      <c r="T785" s="79"/>
    </row>
    <row r="786" spans="2:20" ht="12.75">
      <c r="B786" s="81"/>
      <c r="T786" s="79"/>
    </row>
    <row r="787" spans="2:20" ht="12.75">
      <c r="B787" s="81"/>
      <c r="T787" s="79"/>
    </row>
    <row r="788" spans="2:20" ht="12.75">
      <c r="B788" s="81"/>
      <c r="T788" s="79"/>
    </row>
    <row r="789" spans="2:20" ht="12.75">
      <c r="B789" s="81"/>
      <c r="T789" s="79"/>
    </row>
    <row r="790" spans="2:20" ht="12.75">
      <c r="B790" s="81"/>
      <c r="T790" s="79"/>
    </row>
    <row r="791" spans="2:20" ht="12.75">
      <c r="B791" s="81"/>
      <c r="T791" s="79"/>
    </row>
    <row r="792" spans="2:20" ht="12.75">
      <c r="B792" s="81"/>
      <c r="T792" s="79"/>
    </row>
    <row r="793" spans="2:20" ht="12.75">
      <c r="B793" s="81"/>
      <c r="T793" s="79"/>
    </row>
    <row r="794" spans="2:20" ht="12.75">
      <c r="B794" s="81"/>
      <c r="T794" s="79"/>
    </row>
    <row r="795" spans="2:20" ht="12.75">
      <c r="B795" s="81"/>
      <c r="T795" s="79"/>
    </row>
    <row r="796" spans="2:20" ht="12.75">
      <c r="B796" s="81"/>
      <c r="T796" s="79"/>
    </row>
    <row r="797" spans="2:20" ht="12.75">
      <c r="B797" s="81"/>
      <c r="T797" s="79"/>
    </row>
    <row r="798" spans="2:20" ht="12.75">
      <c r="B798" s="81"/>
      <c r="T798" s="79"/>
    </row>
    <row r="799" spans="2:20" ht="12.75">
      <c r="B799" s="81"/>
      <c r="T799" s="79"/>
    </row>
    <row r="800" spans="2:20" ht="12.75">
      <c r="B800" s="81"/>
      <c r="T800" s="79"/>
    </row>
    <row r="801" spans="2:20" ht="12.75">
      <c r="B801" s="81"/>
      <c r="T801" s="79"/>
    </row>
    <row r="802" spans="2:20" ht="12.75">
      <c r="B802" s="81"/>
      <c r="T802" s="79"/>
    </row>
    <row r="803" spans="2:20" ht="12.75">
      <c r="B803" s="81"/>
      <c r="T803" s="79"/>
    </row>
    <row r="804" spans="2:20" ht="12.75">
      <c r="B804" s="81"/>
      <c r="T804" s="79"/>
    </row>
    <row r="805" spans="2:20" ht="12.75">
      <c r="B805" s="81"/>
      <c r="T805" s="79"/>
    </row>
    <row r="806" spans="2:20" ht="12.75">
      <c r="B806" s="81"/>
      <c r="T806" s="79"/>
    </row>
    <row r="807" spans="2:20" ht="12.75">
      <c r="B807" s="81"/>
      <c r="T807" s="79"/>
    </row>
    <row r="808" spans="2:20" ht="12.75">
      <c r="B808" s="81"/>
      <c r="T808" s="79"/>
    </row>
    <row r="809" spans="2:20" ht="12.75">
      <c r="B809" s="81"/>
      <c r="T809" s="79"/>
    </row>
    <row r="810" spans="2:20" ht="12.75">
      <c r="B810" s="81"/>
      <c r="T810" s="79"/>
    </row>
    <row r="811" spans="2:20" ht="12.75">
      <c r="B811" s="81"/>
      <c r="T811" s="79"/>
    </row>
    <row r="812" spans="2:20" ht="12.75">
      <c r="B812" s="81"/>
      <c r="T812" s="79"/>
    </row>
    <row r="813" spans="2:20" ht="12.75">
      <c r="B813" s="81"/>
      <c r="T813" s="79"/>
    </row>
    <row r="814" spans="2:20" ht="12.75">
      <c r="B814" s="81"/>
      <c r="T814" s="79"/>
    </row>
    <row r="815" spans="2:20" ht="12.75">
      <c r="B815" s="81"/>
      <c r="T815" s="79"/>
    </row>
    <row r="816" spans="2:20" ht="12.75">
      <c r="B816" s="81"/>
      <c r="T816" s="79"/>
    </row>
    <row r="817" spans="2:20" ht="12.75">
      <c r="B817" s="81"/>
      <c r="T817" s="79"/>
    </row>
    <row r="818" spans="2:20" ht="12.75">
      <c r="B818" s="81"/>
      <c r="T818" s="79"/>
    </row>
    <row r="819" spans="2:20" ht="12.75">
      <c r="B819" s="81"/>
      <c r="T819" s="79"/>
    </row>
    <row r="820" spans="2:20" ht="12.75">
      <c r="B820" s="81"/>
      <c r="T820" s="79"/>
    </row>
    <row r="821" spans="2:20" ht="12.75">
      <c r="B821" s="81"/>
      <c r="T821" s="79"/>
    </row>
    <row r="822" spans="2:20" ht="12.75">
      <c r="B822" s="81"/>
      <c r="T822" s="79"/>
    </row>
    <row r="823" spans="2:20" ht="12.75">
      <c r="B823" s="81"/>
      <c r="T823" s="79"/>
    </row>
    <row r="824" spans="2:20" ht="12.75">
      <c r="B824" s="81"/>
      <c r="T824" s="79"/>
    </row>
    <row r="825" spans="2:20" ht="12.75">
      <c r="B825" s="81"/>
      <c r="T825" s="79"/>
    </row>
    <row r="826" spans="2:20" ht="12.75">
      <c r="B826" s="81"/>
      <c r="T826" s="79"/>
    </row>
    <row r="827" spans="2:20" ht="12.75">
      <c r="B827" s="81"/>
      <c r="T827" s="79"/>
    </row>
    <row r="828" spans="2:20" ht="12.75">
      <c r="B828" s="81"/>
      <c r="T828" s="79"/>
    </row>
    <row r="829" spans="2:20" ht="12.75">
      <c r="B829" s="81"/>
      <c r="T829" s="79"/>
    </row>
    <row r="830" spans="2:20" ht="12.75">
      <c r="B830" s="81"/>
      <c r="T830" s="79"/>
    </row>
    <row r="831" spans="2:20" ht="12.75">
      <c r="B831" s="81"/>
      <c r="T831" s="79"/>
    </row>
    <row r="832" spans="2:20" ht="12.75">
      <c r="B832" s="81"/>
      <c r="T832" s="79"/>
    </row>
    <row r="833" spans="2:20" ht="12.75">
      <c r="B833" s="81"/>
      <c r="T833" s="79"/>
    </row>
    <row r="834" spans="2:20" ht="12.75">
      <c r="B834" s="81"/>
      <c r="T834" s="79"/>
    </row>
    <row r="835" spans="2:20" ht="12.75">
      <c r="B835" s="81"/>
      <c r="T835" s="79"/>
    </row>
    <row r="836" spans="2:20" ht="12.75">
      <c r="B836" s="81"/>
      <c r="T836" s="79"/>
    </row>
    <row r="837" spans="2:20" ht="12.75">
      <c r="B837" s="81"/>
      <c r="T837" s="79"/>
    </row>
    <row r="838" spans="2:20" ht="12.75">
      <c r="B838" s="81"/>
      <c r="T838" s="79"/>
    </row>
    <row r="839" spans="2:20" ht="12.75">
      <c r="B839" s="81"/>
      <c r="T839" s="79"/>
    </row>
    <row r="840" spans="2:20" ht="12.75">
      <c r="B840" s="81"/>
      <c r="T840" s="79"/>
    </row>
    <row r="841" spans="2:20" ht="12.75">
      <c r="B841" s="81"/>
      <c r="T841" s="79"/>
    </row>
    <row r="842" spans="2:20" ht="12.75">
      <c r="B842" s="81"/>
      <c r="T842" s="79"/>
    </row>
    <row r="843" spans="2:20" ht="12.75">
      <c r="B843" s="81"/>
      <c r="T843" s="79"/>
    </row>
    <row r="844" spans="2:20" ht="12.75">
      <c r="B844" s="81"/>
      <c r="T844" s="79"/>
    </row>
    <row r="845" spans="2:20" ht="12.75">
      <c r="B845" s="81"/>
      <c r="T845" s="79"/>
    </row>
    <row r="846" spans="2:20" ht="12.75">
      <c r="B846" s="81"/>
      <c r="T846" s="79"/>
    </row>
    <row r="847" spans="2:20" ht="12.75">
      <c r="B847" s="81"/>
      <c r="T847" s="79"/>
    </row>
    <row r="848" spans="2:20" ht="12.75">
      <c r="B848" s="81"/>
      <c r="T848" s="79"/>
    </row>
    <row r="849" spans="2:20" ht="12.75">
      <c r="B849" s="81"/>
      <c r="T849" s="79"/>
    </row>
    <row r="850" spans="2:20" ht="12.75">
      <c r="B850" s="81"/>
      <c r="T850" s="79"/>
    </row>
    <row r="851" spans="2:20" ht="12.75">
      <c r="B851" s="81"/>
      <c r="T851" s="79"/>
    </row>
    <row r="852" spans="2:20" ht="12.75">
      <c r="B852" s="81"/>
      <c r="T852" s="79"/>
    </row>
    <row r="853" spans="2:20" ht="12.75">
      <c r="B853" s="81"/>
      <c r="T853" s="79"/>
    </row>
    <row r="854" spans="2:20" ht="12.75">
      <c r="B854" s="81"/>
      <c r="T854" s="79"/>
    </row>
    <row r="855" spans="2:20" ht="12.75">
      <c r="B855" s="81"/>
      <c r="T855" s="79"/>
    </row>
    <row r="856" spans="2:20" ht="12.75">
      <c r="B856" s="81"/>
      <c r="T856" s="79"/>
    </row>
    <row r="857" spans="2:20" ht="12.75">
      <c r="B857" s="81"/>
      <c r="T857" s="79"/>
    </row>
    <row r="858" spans="2:20" ht="12.75">
      <c r="B858" s="81"/>
      <c r="T858" s="79"/>
    </row>
    <row r="859" spans="2:20" ht="12.75">
      <c r="B859" s="81"/>
      <c r="T859" s="79"/>
    </row>
    <row r="860" spans="2:20" ht="12.75">
      <c r="B860" s="81"/>
      <c r="T860" s="79"/>
    </row>
    <row r="861" spans="2:20" ht="12.75">
      <c r="B861" s="81"/>
      <c r="T861" s="79"/>
    </row>
    <row r="862" spans="2:20" ht="12.75">
      <c r="B862" s="81"/>
      <c r="T862" s="79"/>
    </row>
    <row r="863" spans="2:20" ht="12.75">
      <c r="B863" s="81"/>
      <c r="T863" s="79"/>
    </row>
    <row r="864" spans="2:20" ht="12.75">
      <c r="B864" s="81"/>
      <c r="T864" s="79"/>
    </row>
    <row r="865" spans="2:20" ht="12.75">
      <c r="B865" s="81"/>
      <c r="T865" s="79"/>
    </row>
    <row r="866" spans="2:20" ht="12.75">
      <c r="B866" s="81"/>
      <c r="T866" s="79"/>
    </row>
    <row r="867" spans="2:20" ht="12.75">
      <c r="B867" s="81"/>
      <c r="T867" s="79"/>
    </row>
    <row r="868" spans="2:20" ht="12.75">
      <c r="B868" s="81"/>
      <c r="T868" s="79"/>
    </row>
    <row r="869" spans="2:20" ht="12.75">
      <c r="B869" s="81"/>
      <c r="T869" s="79"/>
    </row>
    <row r="870" spans="2:20" ht="12.75">
      <c r="B870" s="81"/>
      <c r="T870" s="79"/>
    </row>
    <row r="871" spans="2:20" ht="12.75">
      <c r="B871" s="81"/>
      <c r="T871" s="79"/>
    </row>
    <row r="872" spans="2:20" ht="12.75">
      <c r="B872" s="81"/>
      <c r="T872" s="79"/>
    </row>
    <row r="873" spans="2:20" ht="12.75">
      <c r="B873" s="81"/>
      <c r="T873" s="79"/>
    </row>
    <row r="874" spans="2:20" ht="12.75">
      <c r="B874" s="81"/>
      <c r="T874" s="79"/>
    </row>
    <row r="875" spans="2:20" ht="12.75">
      <c r="B875" s="81"/>
      <c r="T875" s="79"/>
    </row>
    <row r="876" spans="2:20" ht="12.75">
      <c r="B876" s="81"/>
      <c r="T876" s="79"/>
    </row>
    <row r="877" spans="2:20" ht="12.75">
      <c r="B877" s="81"/>
      <c r="T877" s="79"/>
    </row>
    <row r="878" spans="2:20" ht="12.75">
      <c r="B878" s="81"/>
      <c r="T878" s="79"/>
    </row>
    <row r="879" spans="2:20" ht="12.75">
      <c r="B879" s="81"/>
      <c r="T879" s="79"/>
    </row>
    <row r="880" spans="2:20" ht="12.75">
      <c r="B880" s="81"/>
      <c r="T880" s="79"/>
    </row>
    <row r="881" spans="2:20" ht="12.75">
      <c r="B881" s="81"/>
      <c r="T881" s="79"/>
    </row>
    <row r="882" spans="2:20" ht="12.75">
      <c r="B882" s="81"/>
      <c r="T882" s="79"/>
    </row>
    <row r="883" spans="2:20" ht="12.75">
      <c r="B883" s="81"/>
      <c r="T883" s="79"/>
    </row>
    <row r="884" spans="2:20" ht="12.75">
      <c r="B884" s="81"/>
      <c r="T884" s="79"/>
    </row>
    <row r="885" spans="2:20" ht="12.75">
      <c r="B885" s="81"/>
      <c r="T885" s="79"/>
    </row>
    <row r="886" spans="2:20" ht="12.75">
      <c r="B886" s="81"/>
      <c r="T886" s="79"/>
    </row>
    <row r="887" spans="2:20" ht="12.75">
      <c r="B887" s="81"/>
      <c r="T887" s="79"/>
    </row>
    <row r="888" spans="2:20" ht="12.75">
      <c r="B888" s="81"/>
      <c r="T888" s="79"/>
    </row>
    <row r="889" spans="2:20" ht="12.75">
      <c r="B889" s="81"/>
      <c r="T889" s="79"/>
    </row>
    <row r="890" spans="2:20" ht="12.75">
      <c r="B890" s="81"/>
      <c r="T890" s="79"/>
    </row>
    <row r="891" spans="2:20" ht="12.75">
      <c r="B891" s="81"/>
      <c r="T891" s="79"/>
    </row>
    <row r="892" spans="2:20" ht="12.75">
      <c r="B892" s="81"/>
      <c r="T892" s="79"/>
    </row>
    <row r="893" spans="2:20" ht="12.75">
      <c r="B893" s="81"/>
      <c r="T893" s="79"/>
    </row>
    <row r="894" spans="2:20" ht="12.75">
      <c r="B894" s="81"/>
      <c r="T894" s="79"/>
    </row>
    <row r="895" spans="2:20" ht="12.75">
      <c r="B895" s="81"/>
      <c r="T895" s="79"/>
    </row>
    <row r="896" spans="2:20" ht="12.75">
      <c r="B896" s="81"/>
      <c r="T896" s="79"/>
    </row>
    <row r="897" spans="2:20" ht="12.75">
      <c r="B897" s="81"/>
      <c r="T897" s="79"/>
    </row>
    <row r="898" spans="2:20" ht="12.75">
      <c r="B898" s="81"/>
      <c r="T898" s="79"/>
    </row>
    <row r="899" spans="2:20" ht="12.75">
      <c r="B899" s="81"/>
      <c r="T899" s="79"/>
    </row>
    <row r="900" spans="2:20" ht="12.75">
      <c r="B900" s="81"/>
      <c r="T900" s="79"/>
    </row>
    <row r="901" spans="2:20" ht="12.75">
      <c r="B901" s="81"/>
      <c r="T901" s="79"/>
    </row>
    <row r="902" spans="2:20" ht="12.75">
      <c r="B902" s="81"/>
      <c r="T902" s="79"/>
    </row>
    <row r="903" spans="2:20" ht="12.75">
      <c r="B903" s="81"/>
      <c r="T903" s="79"/>
    </row>
    <row r="904" spans="2:20" ht="12.75">
      <c r="B904" s="81"/>
      <c r="T904" s="79"/>
    </row>
    <row r="905" spans="2:20" ht="12.75">
      <c r="B905" s="81"/>
      <c r="T905" s="79"/>
    </row>
    <row r="906" spans="2:20" ht="12.75">
      <c r="B906" s="81"/>
      <c r="T906" s="79"/>
    </row>
    <row r="907" spans="2:20" ht="12.75">
      <c r="B907" s="81"/>
      <c r="T907" s="79"/>
    </row>
    <row r="908" spans="2:20" ht="12.75">
      <c r="B908" s="81"/>
      <c r="T908" s="79"/>
    </row>
    <row r="909" spans="2:20" ht="12.75">
      <c r="B909" s="81"/>
      <c r="T909" s="79"/>
    </row>
    <row r="910" spans="2:20" ht="12.75">
      <c r="B910" s="81"/>
      <c r="T910" s="79"/>
    </row>
    <row r="911" spans="2:20" ht="12.75">
      <c r="B911" s="81"/>
      <c r="T911" s="79"/>
    </row>
    <row r="912" spans="2:20" ht="12.75">
      <c r="B912" s="81"/>
      <c r="T912" s="79"/>
    </row>
    <row r="913" spans="2:20" ht="12.75">
      <c r="B913" s="81"/>
      <c r="T913" s="79"/>
    </row>
    <row r="914" spans="2:20" ht="12.75">
      <c r="B914" s="81"/>
      <c r="T914" s="79"/>
    </row>
    <row r="915" spans="2:20" ht="12.75">
      <c r="B915" s="81"/>
      <c r="T915" s="79"/>
    </row>
    <row r="916" spans="2:20" ht="12.75">
      <c r="B916" s="81"/>
      <c r="T916" s="79"/>
    </row>
    <row r="917" spans="2:20" ht="12.75">
      <c r="B917" s="81"/>
      <c r="T917" s="79"/>
    </row>
    <row r="918" spans="2:20" ht="12.75">
      <c r="B918" s="81"/>
      <c r="T918" s="79"/>
    </row>
    <row r="919" spans="2:20" ht="12.75">
      <c r="B919" s="81"/>
      <c r="T919" s="79"/>
    </row>
    <row r="920" spans="2:20" ht="12.75">
      <c r="B920" s="81"/>
      <c r="T920" s="79"/>
    </row>
    <row r="921" spans="2:20" ht="12.75">
      <c r="B921" s="81"/>
      <c r="T921" s="79"/>
    </row>
    <row r="922" spans="2:20" ht="12.75">
      <c r="B922" s="81"/>
      <c r="T922" s="79"/>
    </row>
    <row r="923" spans="2:20" ht="12.75">
      <c r="B923" s="81"/>
      <c r="T923" s="79"/>
    </row>
    <row r="924" spans="2:20" ht="12.75">
      <c r="B924" s="81"/>
      <c r="T924" s="79"/>
    </row>
    <row r="925" spans="2:20" ht="12.75">
      <c r="B925" s="81"/>
      <c r="T925" s="79"/>
    </row>
    <row r="926" spans="2:20" ht="12.75">
      <c r="B926" s="81"/>
      <c r="T926" s="79"/>
    </row>
    <row r="927" spans="2:20" ht="12.75">
      <c r="B927" s="81"/>
      <c r="T927" s="79"/>
    </row>
    <row r="928" spans="2:20" ht="12.75">
      <c r="B928" s="81"/>
      <c r="T928" s="79"/>
    </row>
    <row r="929" spans="2:20" ht="12.75">
      <c r="B929" s="81"/>
      <c r="T929" s="79"/>
    </row>
    <row r="930" spans="2:20" ht="12.75">
      <c r="B930" s="81"/>
      <c r="T930" s="79"/>
    </row>
    <row r="931" spans="2:20" ht="12.75">
      <c r="B931" s="81"/>
      <c r="T931" s="79"/>
    </row>
    <row r="932" spans="2:20" ht="12.75">
      <c r="B932" s="81"/>
      <c r="T932" s="79"/>
    </row>
    <row r="933" spans="2:20" ht="12.75">
      <c r="B933" s="81"/>
      <c r="T933" s="79"/>
    </row>
    <row r="934" spans="2:20" ht="12.75">
      <c r="B934" s="81"/>
      <c r="T934" s="79"/>
    </row>
    <row r="935" spans="2:20" ht="12.75">
      <c r="B935" s="81"/>
      <c r="T935" s="79"/>
    </row>
    <row r="936" spans="2:20" ht="12.75">
      <c r="B936" s="81"/>
      <c r="T936" s="79"/>
    </row>
    <row r="937" spans="2:20" ht="12.75">
      <c r="B937" s="81"/>
      <c r="T937" s="79"/>
    </row>
    <row r="938" spans="2:20" ht="12.75">
      <c r="B938" s="81"/>
      <c r="T938" s="79"/>
    </row>
    <row r="939" spans="2:20" ht="12.75">
      <c r="B939" s="81"/>
      <c r="T939" s="79"/>
    </row>
    <row r="940" spans="2:20" ht="12.75">
      <c r="B940" s="81"/>
      <c r="T940" s="79"/>
    </row>
    <row r="941" spans="2:20" ht="12.75">
      <c r="B941" s="81"/>
      <c r="T941" s="79"/>
    </row>
    <row r="942" spans="2:20" ht="12.75">
      <c r="B942" s="81"/>
      <c r="T942" s="79"/>
    </row>
    <row r="943" spans="2:20" ht="12.75">
      <c r="B943" s="81"/>
      <c r="T943" s="79"/>
    </row>
    <row r="944" spans="2:20" ht="12.75">
      <c r="B944" s="81"/>
      <c r="T944" s="79"/>
    </row>
    <row r="945" spans="2:20" ht="12.75">
      <c r="B945" s="81"/>
      <c r="T945" s="79"/>
    </row>
    <row r="946" spans="2:20" ht="12.75">
      <c r="B946" s="81"/>
      <c r="T946" s="79"/>
    </row>
    <row r="947" spans="2:20" ht="12.75">
      <c r="B947" s="81"/>
      <c r="T947" s="79"/>
    </row>
    <row r="948" spans="2:20" ht="12.75">
      <c r="B948" s="81"/>
      <c r="T948" s="79"/>
    </row>
    <row r="949" spans="2:20" ht="12.75">
      <c r="B949" s="81"/>
      <c r="T949" s="79"/>
    </row>
    <row r="950" spans="2:20" ht="12.75">
      <c r="B950" s="81"/>
      <c r="T950" s="79"/>
    </row>
    <row r="951" spans="2:20" ht="12.75">
      <c r="B951" s="81"/>
      <c r="T951" s="79"/>
    </row>
    <row r="952" spans="2:20" ht="12.75">
      <c r="B952" s="81"/>
      <c r="T952" s="79"/>
    </row>
    <row r="953" spans="2:20" ht="12.75">
      <c r="B953" s="81"/>
      <c r="T953" s="79"/>
    </row>
    <row r="954" spans="2:20" ht="12.75">
      <c r="B954" s="81"/>
      <c r="T954" s="79"/>
    </row>
    <row r="955" spans="2:20" ht="12.75">
      <c r="B955" s="81"/>
      <c r="T955" s="79"/>
    </row>
    <row r="956" spans="2:20" ht="12.75">
      <c r="B956" s="81"/>
      <c r="T956" s="79"/>
    </row>
    <row r="957" spans="2:20" ht="12.75">
      <c r="B957" s="81"/>
      <c r="T957" s="79"/>
    </row>
    <row r="958" spans="2:20" ht="12.75">
      <c r="B958" s="81"/>
      <c r="T958" s="79"/>
    </row>
    <row r="959" spans="2:20" ht="12.75">
      <c r="B959" s="81"/>
      <c r="T959" s="79"/>
    </row>
    <row r="960" spans="2:20" ht="12.75">
      <c r="B960" s="81"/>
      <c r="T960" s="79"/>
    </row>
    <row r="961" spans="2:20" ht="12.75">
      <c r="B961" s="81"/>
      <c r="T961" s="79"/>
    </row>
    <row r="962" spans="2:20" ht="12.75">
      <c r="B962" s="81"/>
      <c r="T962" s="79"/>
    </row>
    <row r="963" spans="2:20" ht="12.75">
      <c r="B963" s="81"/>
      <c r="T963" s="79"/>
    </row>
    <row r="964" spans="2:20" ht="12.75">
      <c r="B964" s="81"/>
      <c r="T964" s="79"/>
    </row>
    <row r="965" spans="2:20" ht="12.75">
      <c r="B965" s="81"/>
      <c r="T965" s="79"/>
    </row>
    <row r="966" spans="2:20" ht="12.75">
      <c r="B966" s="81"/>
      <c r="T966" s="79"/>
    </row>
    <row r="967" spans="2:20" ht="12.75">
      <c r="B967" s="81"/>
      <c r="T967" s="79"/>
    </row>
    <row r="968" spans="2:20" ht="12.75">
      <c r="B968" s="81"/>
      <c r="T968" s="79"/>
    </row>
    <row r="969" spans="2:20" ht="12.75">
      <c r="B969" s="81"/>
      <c r="T969" s="79"/>
    </row>
    <row r="970" spans="2:20" ht="12.75">
      <c r="B970" s="81"/>
      <c r="T970" s="79"/>
    </row>
    <row r="971" spans="2:20" ht="12.75">
      <c r="B971" s="81"/>
      <c r="T971" s="79"/>
    </row>
    <row r="972" spans="2:20" ht="12.75">
      <c r="B972" s="81"/>
      <c r="T972" s="79"/>
    </row>
    <row r="973" spans="2:20" ht="12.75">
      <c r="B973" s="81"/>
      <c r="T973" s="79"/>
    </row>
    <row r="974" spans="2:20" ht="12.75">
      <c r="B974" s="81"/>
      <c r="T974" s="79"/>
    </row>
    <row r="975" spans="2:20" ht="12.75">
      <c r="B975" s="81"/>
      <c r="T975" s="79"/>
    </row>
    <row r="976" spans="2:20" ht="12.75">
      <c r="B976" s="81"/>
      <c r="T976" s="79"/>
    </row>
    <row r="977" spans="2:20" ht="12.75">
      <c r="B977" s="81"/>
      <c r="T977" s="79"/>
    </row>
    <row r="978" spans="2:20" ht="12.75">
      <c r="B978" s="81"/>
      <c r="T978" s="79"/>
    </row>
    <row r="979" spans="2:20" ht="12.75">
      <c r="B979" s="81"/>
      <c r="T979" s="79"/>
    </row>
    <row r="980" spans="2:20" ht="12.75">
      <c r="B980" s="81"/>
      <c r="T980" s="79"/>
    </row>
    <row r="981" spans="2:20" ht="12.75">
      <c r="B981" s="81"/>
      <c r="T981" s="79"/>
    </row>
    <row r="982" spans="2:20" ht="12.75">
      <c r="B982" s="81"/>
      <c r="T982" s="79"/>
    </row>
    <row r="983" spans="2:20" ht="12.75">
      <c r="B983" s="81"/>
      <c r="T983" s="79"/>
    </row>
    <row r="984" spans="2:20" ht="12.75">
      <c r="B984" s="81"/>
      <c r="T984" s="79"/>
    </row>
    <row r="985" spans="2:20" ht="12.75">
      <c r="B985" s="81"/>
      <c r="T985" s="79"/>
    </row>
    <row r="986" spans="2:20" ht="12.75">
      <c r="B986" s="81"/>
      <c r="T986" s="79"/>
    </row>
    <row r="987" spans="2:20" ht="12.75">
      <c r="B987" s="81"/>
      <c r="T987" s="79"/>
    </row>
    <row r="988" spans="2:20" ht="12.75">
      <c r="B988" s="81"/>
      <c r="T988" s="79"/>
    </row>
    <row r="989" spans="2:20" ht="12.75">
      <c r="B989" s="81"/>
      <c r="T989" s="79"/>
    </row>
    <row r="990" spans="2:20" ht="12.75">
      <c r="B990" s="81"/>
      <c r="T990" s="79"/>
    </row>
    <row r="991" spans="2:20" ht="12.75">
      <c r="B991" s="81"/>
      <c r="T991" s="79"/>
    </row>
    <row r="992" spans="2:20" ht="12.75">
      <c r="B992" s="81"/>
      <c r="T992" s="79"/>
    </row>
    <row r="993" spans="2:20" ht="12.75">
      <c r="B993" s="81"/>
      <c r="T993" s="79"/>
    </row>
    <row r="994" spans="2:20" ht="12.75">
      <c r="B994" s="81"/>
      <c r="T994" s="79"/>
    </row>
    <row r="995" spans="2:20" ht="12.75">
      <c r="B995" s="81"/>
      <c r="T995" s="79"/>
    </row>
    <row r="996" spans="2:20" ht="12.75">
      <c r="B996" s="81"/>
      <c r="T996" s="79"/>
    </row>
    <row r="997" spans="2:20" ht="12.75">
      <c r="B997" s="81"/>
      <c r="T997" s="79"/>
    </row>
    <row r="998" spans="2:20" ht="12.75">
      <c r="B998" s="81"/>
      <c r="T998" s="79"/>
    </row>
    <row r="999" spans="2:20" ht="12.75">
      <c r="B999" s="81"/>
      <c r="T999" s="79"/>
    </row>
    <row r="1000" spans="2:20" ht="12.75">
      <c r="B1000" s="81"/>
      <c r="T1000" s="79"/>
    </row>
  </sheetData>
  <mergeCells count="8">
    <mergeCell ref="P29:V29"/>
    <mergeCell ref="P28:V28"/>
    <mergeCell ref="A1:I1"/>
    <mergeCell ref="M1:U1"/>
    <mergeCell ref="A2:I2"/>
    <mergeCell ref="M2:U2"/>
    <mergeCell ref="A3:I3"/>
    <mergeCell ref="M3:U3"/>
  </mergeCells>
  <conditionalFormatting sqref="C11">
    <cfRule type="containsText" dxfId="13" priority="8" operator="containsText" text="A">
      <formula>NOT(ISERROR(SEARCH(("A"),(C11))))</formula>
    </cfRule>
  </conditionalFormatting>
  <conditionalFormatting sqref="C11">
    <cfRule type="containsText" dxfId="12" priority="9" operator="containsText" text="A">
      <formula>NOT(ISERROR(SEARCH(("A"),(C11))))</formula>
    </cfRule>
  </conditionalFormatting>
  <conditionalFormatting sqref="C11">
    <cfRule type="expression" dxfId="11" priority="10">
      <formula>AND(ISNUMBER(C11), C11&lt;17)</formula>
    </cfRule>
  </conditionalFormatting>
  <conditionalFormatting sqref="C11">
    <cfRule type="expression" dxfId="10" priority="11">
      <formula>AND(ISNUMBER(C11), C11&lt;28)</formula>
    </cfRule>
  </conditionalFormatting>
  <conditionalFormatting sqref="D11">
    <cfRule type="containsText" dxfId="9" priority="5" operator="containsText" text="A">
      <formula>NOT(ISERROR(SEARCH(("A"),(D11))))</formula>
    </cfRule>
  </conditionalFormatting>
  <conditionalFormatting sqref="D11">
    <cfRule type="containsText" dxfId="8" priority="6" operator="containsText" text="A">
      <formula>NOT(ISERROR(SEARCH(("A"),(D11))))</formula>
    </cfRule>
  </conditionalFormatting>
  <conditionalFormatting sqref="D11">
    <cfRule type="expression" dxfId="7" priority="7">
      <formula>AND(ISNUMBER(D11), D11&lt;17)</formula>
    </cfRule>
  </conditionalFormatting>
  <conditionalFormatting sqref="G5:G32">
    <cfRule type="containsText" dxfId="6" priority="1" operator="containsText" text="A">
      <formula>NOT(ISERROR(SEARCH(("A"),(G5))))</formula>
    </cfRule>
  </conditionalFormatting>
  <conditionalFormatting sqref="G5:G32">
    <cfRule type="containsText" dxfId="5" priority="2" operator="containsText" text="A">
      <formula>NOT(ISERROR(SEARCH(("A"),(G5))))</formula>
    </cfRule>
  </conditionalFormatting>
  <conditionalFormatting sqref="G5:G32">
    <cfRule type="expression" dxfId="4" priority="3">
      <formula>AND(ISNUMBER(G5), G5&lt;17)</formula>
    </cfRule>
  </conditionalFormatting>
  <conditionalFormatting sqref="G5:G32">
    <cfRule type="expression" dxfId="3" priority="4">
      <formula>AND(ISNUMBER(G5), G5&lt;28)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R1000"/>
  <sheetViews>
    <sheetView workbookViewId="0">
      <selection sqref="A1:A4"/>
    </sheetView>
  </sheetViews>
  <sheetFormatPr defaultColWidth="12.5703125" defaultRowHeight="15" customHeight="1"/>
  <cols>
    <col min="3" max="3" width="19" customWidth="1"/>
    <col min="5" max="5" width="14.140625" customWidth="1"/>
  </cols>
  <sheetData>
    <row r="1" spans="1:18" ht="15" customHeight="1">
      <c r="A1" s="240"/>
      <c r="B1" s="240"/>
      <c r="C1" s="1" t="s">
        <v>0</v>
      </c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2"/>
      <c r="Q1" s="2"/>
      <c r="R1" s="2"/>
    </row>
    <row r="2" spans="1:18" ht="15" customHeight="1">
      <c r="A2" s="234"/>
      <c r="B2" s="234"/>
      <c r="C2" s="4" t="s">
        <v>1</v>
      </c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</row>
    <row r="3" spans="1:18" ht="15" customHeight="1">
      <c r="A3" s="234"/>
      <c r="B3" s="234"/>
      <c r="C3" s="5" t="s">
        <v>2</v>
      </c>
      <c r="D3" s="2"/>
      <c r="E3" s="82"/>
      <c r="F3" s="82"/>
      <c r="G3" s="82"/>
      <c r="H3" s="82"/>
      <c r="I3" s="82"/>
      <c r="J3" s="82"/>
      <c r="K3" s="82"/>
      <c r="L3" s="3"/>
      <c r="M3" s="3"/>
      <c r="N3" s="3"/>
      <c r="O3" s="3"/>
      <c r="P3" s="2"/>
      <c r="Q3" s="2"/>
      <c r="R3" s="2"/>
    </row>
    <row r="4" spans="1:18" ht="12.75">
      <c r="A4" s="238"/>
      <c r="B4" s="238"/>
      <c r="C4" s="2"/>
      <c r="D4" s="83"/>
      <c r="E4" s="82"/>
      <c r="F4" s="82"/>
      <c r="G4" s="82"/>
      <c r="H4" s="82"/>
      <c r="I4" s="82"/>
      <c r="J4" s="82"/>
      <c r="K4" s="82"/>
      <c r="L4" s="241"/>
      <c r="M4" s="242"/>
      <c r="N4" s="242"/>
      <c r="O4" s="242"/>
      <c r="P4" s="243"/>
      <c r="Q4" s="6"/>
      <c r="R4" s="7"/>
    </row>
    <row r="5" spans="1:18" ht="15" customHeight="1">
      <c r="A5" s="16" t="s">
        <v>19</v>
      </c>
      <c r="B5" s="16" t="s">
        <v>20</v>
      </c>
      <c r="C5" s="16" t="s">
        <v>21</v>
      </c>
      <c r="D5" s="16" t="s">
        <v>22</v>
      </c>
      <c r="E5" s="16" t="s">
        <v>853</v>
      </c>
      <c r="F5" s="16" t="s">
        <v>854</v>
      </c>
      <c r="G5" s="16" t="s">
        <v>855</v>
      </c>
      <c r="H5" s="16" t="s">
        <v>856</v>
      </c>
      <c r="I5" s="16" t="s">
        <v>18</v>
      </c>
    </row>
    <row r="6" spans="1:18" ht="30">
      <c r="A6" s="21">
        <v>1</v>
      </c>
      <c r="B6" s="21">
        <v>1</v>
      </c>
      <c r="C6" s="21" t="s">
        <v>23</v>
      </c>
      <c r="D6" s="21" t="s">
        <v>24</v>
      </c>
      <c r="E6" s="21"/>
      <c r="F6" s="21"/>
      <c r="G6" s="29"/>
      <c r="H6" s="21"/>
      <c r="I6" s="21"/>
    </row>
    <row r="7" spans="1:18" ht="30">
      <c r="A7" s="21">
        <v>2</v>
      </c>
      <c r="B7" s="21">
        <v>2</v>
      </c>
      <c r="C7" s="21" t="s">
        <v>25</v>
      </c>
      <c r="D7" s="21" t="s">
        <v>24</v>
      </c>
      <c r="E7" s="21"/>
      <c r="F7" s="21"/>
      <c r="G7" s="29"/>
      <c r="H7" s="21"/>
      <c r="I7" s="21"/>
    </row>
    <row r="8" spans="1:18" ht="30">
      <c r="A8" s="21">
        <v>3</v>
      </c>
      <c r="B8" s="21">
        <v>3</v>
      </c>
      <c r="C8" s="21" t="s">
        <v>26</v>
      </c>
      <c r="D8" s="21" t="s">
        <v>24</v>
      </c>
      <c r="E8" s="21"/>
      <c r="F8" s="21"/>
      <c r="G8" s="29"/>
      <c r="H8" s="21"/>
      <c r="I8" s="21"/>
    </row>
    <row r="9" spans="1:18" ht="30">
      <c r="A9" s="21">
        <v>4</v>
      </c>
      <c r="B9" s="21">
        <v>4</v>
      </c>
      <c r="C9" s="21" t="s">
        <v>27</v>
      </c>
      <c r="D9" s="21" t="s">
        <v>24</v>
      </c>
      <c r="E9" s="21"/>
      <c r="F9" s="21"/>
      <c r="G9" s="29"/>
      <c r="H9" s="21"/>
      <c r="I9" s="21"/>
    </row>
    <row r="10" spans="1:18" ht="30">
      <c r="A10" s="21">
        <v>5</v>
      </c>
      <c r="B10" s="21">
        <v>5</v>
      </c>
      <c r="C10" s="21" t="s">
        <v>28</v>
      </c>
      <c r="D10" s="21" t="s">
        <v>24</v>
      </c>
      <c r="E10" s="21"/>
      <c r="F10" s="21"/>
      <c r="G10" s="29"/>
      <c r="H10" s="21"/>
      <c r="I10" s="21"/>
    </row>
    <row r="11" spans="1:18" ht="30">
      <c r="A11" s="21">
        <v>6</v>
      </c>
      <c r="B11" s="21">
        <v>6</v>
      </c>
      <c r="C11" s="21" t="s">
        <v>29</v>
      </c>
      <c r="D11" s="21" t="s">
        <v>24</v>
      </c>
      <c r="E11" s="21"/>
      <c r="F11" s="21"/>
      <c r="G11" s="29"/>
      <c r="H11" s="21"/>
      <c r="I11" s="21"/>
    </row>
    <row r="12" spans="1:18" ht="30">
      <c r="A12" s="21">
        <v>7</v>
      </c>
      <c r="B12" s="21">
        <v>9</v>
      </c>
      <c r="C12" s="21" t="s">
        <v>30</v>
      </c>
      <c r="D12" s="21" t="s">
        <v>24</v>
      </c>
      <c r="E12" s="21"/>
      <c r="F12" s="21"/>
      <c r="G12" s="29"/>
      <c r="H12" s="21"/>
      <c r="I12" s="21"/>
    </row>
    <row r="13" spans="1:18" ht="30">
      <c r="A13" s="21">
        <v>8</v>
      </c>
      <c r="B13" s="21">
        <v>10</v>
      </c>
      <c r="C13" s="21" t="s">
        <v>31</v>
      </c>
      <c r="D13" s="21" t="s">
        <v>24</v>
      </c>
      <c r="E13" s="21"/>
      <c r="F13" s="21"/>
      <c r="G13" s="29"/>
      <c r="H13" s="21"/>
      <c r="I13" s="21"/>
    </row>
    <row r="14" spans="1:18" ht="30">
      <c r="A14" s="21">
        <v>9</v>
      </c>
      <c r="B14" s="21">
        <v>11</v>
      </c>
      <c r="C14" s="21" t="s">
        <v>32</v>
      </c>
      <c r="D14" s="21" t="s">
        <v>24</v>
      </c>
      <c r="E14" s="21"/>
      <c r="F14" s="21"/>
      <c r="G14" s="29"/>
      <c r="H14" s="21"/>
      <c r="I14" s="21"/>
    </row>
    <row r="15" spans="1:18" ht="30">
      <c r="A15" s="21">
        <v>10</v>
      </c>
      <c r="B15" s="21">
        <v>12</v>
      </c>
      <c r="C15" s="21" t="s">
        <v>33</v>
      </c>
      <c r="D15" s="21" t="s">
        <v>24</v>
      </c>
      <c r="E15" s="21"/>
      <c r="F15" s="21"/>
      <c r="G15" s="29"/>
      <c r="H15" s="21"/>
      <c r="I15" s="21"/>
    </row>
    <row r="16" spans="1:18" ht="30">
      <c r="A16" s="21">
        <v>11</v>
      </c>
      <c r="B16" s="21">
        <v>13</v>
      </c>
      <c r="C16" s="21" t="s">
        <v>34</v>
      </c>
      <c r="D16" s="21" t="s">
        <v>24</v>
      </c>
      <c r="E16" s="21"/>
      <c r="F16" s="21"/>
      <c r="G16" s="29"/>
      <c r="H16" s="21"/>
      <c r="I16" s="21"/>
    </row>
    <row r="17" spans="1:9" ht="30">
      <c r="A17" s="21">
        <v>12</v>
      </c>
      <c r="B17" s="21">
        <v>14</v>
      </c>
      <c r="C17" s="21" t="s">
        <v>35</v>
      </c>
      <c r="D17" s="21" t="s">
        <v>24</v>
      </c>
      <c r="E17" s="21"/>
      <c r="F17" s="21"/>
      <c r="G17" s="29"/>
      <c r="H17" s="21"/>
      <c r="I17" s="21"/>
    </row>
    <row r="18" spans="1:9" ht="30">
      <c r="A18" s="21">
        <v>13</v>
      </c>
      <c r="B18" s="21">
        <v>15</v>
      </c>
      <c r="C18" s="21" t="s">
        <v>36</v>
      </c>
      <c r="D18" s="21" t="s">
        <v>24</v>
      </c>
      <c r="E18" s="21"/>
      <c r="F18" s="21"/>
      <c r="G18" s="29"/>
      <c r="H18" s="21"/>
      <c r="I18" s="21"/>
    </row>
    <row r="19" spans="1:9" ht="30">
      <c r="A19" s="21">
        <v>14</v>
      </c>
      <c r="B19" s="21">
        <v>16</v>
      </c>
      <c r="C19" s="21" t="s">
        <v>37</v>
      </c>
      <c r="D19" s="21" t="s">
        <v>24</v>
      </c>
      <c r="E19" s="21"/>
      <c r="F19" s="21"/>
      <c r="G19" s="29"/>
      <c r="H19" s="21"/>
      <c r="I19" s="21"/>
    </row>
    <row r="20" spans="1:9" ht="30">
      <c r="A20" s="21">
        <v>15</v>
      </c>
      <c r="B20" s="21">
        <v>17</v>
      </c>
      <c r="C20" s="21" t="s">
        <v>38</v>
      </c>
      <c r="D20" s="21" t="s">
        <v>24</v>
      </c>
      <c r="E20" s="21"/>
      <c r="F20" s="21"/>
      <c r="G20" s="29"/>
      <c r="H20" s="21"/>
      <c r="I20" s="21"/>
    </row>
    <row r="21" spans="1:9" ht="30">
      <c r="A21" s="21">
        <v>16</v>
      </c>
      <c r="B21" s="21">
        <v>18</v>
      </c>
      <c r="C21" s="21" t="s">
        <v>39</v>
      </c>
      <c r="D21" s="21" t="s">
        <v>24</v>
      </c>
      <c r="E21" s="21"/>
      <c r="F21" s="21"/>
      <c r="G21" s="29"/>
      <c r="H21" s="21"/>
      <c r="I21" s="21"/>
    </row>
    <row r="22" spans="1:9" ht="30">
      <c r="A22" s="21">
        <v>17</v>
      </c>
      <c r="B22" s="21">
        <v>19</v>
      </c>
      <c r="C22" s="21" t="s">
        <v>40</v>
      </c>
      <c r="D22" s="21" t="s">
        <v>24</v>
      </c>
      <c r="E22" s="21"/>
      <c r="F22" s="21"/>
      <c r="G22" s="29"/>
      <c r="H22" s="21"/>
      <c r="I22" s="21"/>
    </row>
    <row r="23" spans="1:9" ht="30">
      <c r="A23" s="21">
        <v>18</v>
      </c>
      <c r="B23" s="21">
        <v>20</v>
      </c>
      <c r="C23" s="21" t="s">
        <v>41</v>
      </c>
      <c r="D23" s="21" t="s">
        <v>24</v>
      </c>
      <c r="E23" s="21"/>
      <c r="F23" s="21"/>
      <c r="G23" s="29"/>
      <c r="H23" s="21"/>
      <c r="I23" s="21"/>
    </row>
    <row r="24" spans="1:9" ht="30">
      <c r="A24" s="21">
        <v>19</v>
      </c>
      <c r="B24" s="21">
        <v>21</v>
      </c>
      <c r="C24" s="21" t="s">
        <v>42</v>
      </c>
      <c r="D24" s="21" t="s">
        <v>24</v>
      </c>
      <c r="E24" s="21"/>
      <c r="F24" s="21"/>
      <c r="G24" s="29"/>
      <c r="H24" s="21"/>
      <c r="I24" s="21"/>
    </row>
    <row r="25" spans="1:9" ht="30">
      <c r="A25" s="21">
        <v>20</v>
      </c>
      <c r="B25" s="21">
        <v>22</v>
      </c>
      <c r="C25" s="21" t="s">
        <v>43</v>
      </c>
      <c r="D25" s="21" t="s">
        <v>24</v>
      </c>
      <c r="E25" s="21"/>
      <c r="F25" s="21"/>
      <c r="G25" s="29"/>
      <c r="H25" s="21"/>
      <c r="I25" s="21"/>
    </row>
    <row r="26" spans="1:9" ht="30">
      <c r="A26" s="21">
        <v>21</v>
      </c>
      <c r="B26" s="21">
        <v>23</v>
      </c>
      <c r="C26" s="21" t="s">
        <v>44</v>
      </c>
      <c r="D26" s="21" t="s">
        <v>24</v>
      </c>
      <c r="E26" s="21"/>
      <c r="F26" s="21"/>
      <c r="G26" s="29"/>
      <c r="H26" s="21"/>
      <c r="I26" s="21"/>
    </row>
    <row r="27" spans="1:9" ht="30">
      <c r="A27" s="21">
        <v>22</v>
      </c>
      <c r="B27" s="21">
        <v>24</v>
      </c>
      <c r="C27" s="21" t="s">
        <v>45</v>
      </c>
      <c r="D27" s="21" t="s">
        <v>24</v>
      </c>
      <c r="E27" s="21"/>
      <c r="F27" s="21"/>
      <c r="G27" s="29"/>
      <c r="H27" s="21"/>
      <c r="I27" s="21"/>
    </row>
    <row r="28" spans="1:9" ht="30">
      <c r="A28" s="21">
        <v>23</v>
      </c>
      <c r="B28" s="21">
        <v>25</v>
      </c>
      <c r="C28" s="21" t="s">
        <v>46</v>
      </c>
      <c r="D28" s="21" t="s">
        <v>24</v>
      </c>
      <c r="E28" s="21"/>
      <c r="F28" s="21"/>
      <c r="G28" s="29"/>
      <c r="H28" s="21"/>
      <c r="I28" s="21"/>
    </row>
    <row r="29" spans="1:9" ht="30">
      <c r="A29" s="21">
        <v>24</v>
      </c>
      <c r="B29" s="21">
        <v>26</v>
      </c>
      <c r="C29" s="21" t="s">
        <v>47</v>
      </c>
      <c r="D29" s="21" t="s">
        <v>24</v>
      </c>
      <c r="E29" s="21"/>
      <c r="F29" s="21"/>
      <c r="G29" s="29"/>
      <c r="H29" s="21"/>
      <c r="I29" s="21"/>
    </row>
    <row r="30" spans="1:9" ht="30">
      <c r="A30" s="21">
        <v>25</v>
      </c>
      <c r="B30" s="21">
        <v>27</v>
      </c>
      <c r="C30" s="21" t="s">
        <v>48</v>
      </c>
      <c r="D30" s="21" t="s">
        <v>24</v>
      </c>
      <c r="E30" s="21"/>
      <c r="F30" s="21"/>
      <c r="G30" s="29"/>
      <c r="H30" s="21"/>
      <c r="I30" s="21"/>
    </row>
    <row r="31" spans="1:9" ht="30">
      <c r="A31" s="21">
        <v>26</v>
      </c>
      <c r="B31" s="21">
        <v>29</v>
      </c>
      <c r="C31" s="21" t="s">
        <v>49</v>
      </c>
      <c r="D31" s="21" t="s">
        <v>24</v>
      </c>
      <c r="E31" s="21"/>
      <c r="F31" s="21"/>
      <c r="G31" s="29"/>
      <c r="H31" s="21"/>
      <c r="I31" s="21"/>
    </row>
    <row r="32" spans="1:9" ht="30">
      <c r="A32" s="21">
        <v>27</v>
      </c>
      <c r="B32" s="21">
        <v>30</v>
      </c>
      <c r="C32" s="21" t="s">
        <v>50</v>
      </c>
      <c r="D32" s="21" t="s">
        <v>24</v>
      </c>
      <c r="E32" s="21"/>
      <c r="F32" s="21"/>
      <c r="G32" s="29"/>
      <c r="H32" s="21"/>
      <c r="I32" s="21"/>
    </row>
    <row r="33" spans="1:9" ht="30">
      <c r="A33" s="21">
        <v>28</v>
      </c>
      <c r="B33" s="21">
        <v>31</v>
      </c>
      <c r="C33" s="21" t="s">
        <v>51</v>
      </c>
      <c r="D33" s="21" t="s">
        <v>24</v>
      </c>
      <c r="E33" s="21"/>
      <c r="F33" s="21"/>
      <c r="G33" s="29"/>
      <c r="H33" s="21"/>
      <c r="I33" s="21"/>
    </row>
    <row r="34" spans="1:9" ht="30">
      <c r="A34" s="21">
        <v>29</v>
      </c>
      <c r="B34" s="21">
        <v>32</v>
      </c>
      <c r="C34" s="21" t="s">
        <v>52</v>
      </c>
      <c r="D34" s="21" t="s">
        <v>24</v>
      </c>
      <c r="E34" s="21"/>
      <c r="F34" s="21"/>
      <c r="G34" s="29"/>
      <c r="H34" s="21"/>
      <c r="I34" s="21"/>
    </row>
    <row r="35" spans="1:9" ht="30">
      <c r="A35" s="21">
        <v>30</v>
      </c>
      <c r="B35" s="21">
        <v>33</v>
      </c>
      <c r="C35" s="21" t="s">
        <v>53</v>
      </c>
      <c r="D35" s="21" t="s">
        <v>24</v>
      </c>
      <c r="E35" s="21"/>
      <c r="F35" s="21"/>
      <c r="G35" s="29"/>
      <c r="H35" s="21"/>
      <c r="I35" s="21"/>
    </row>
    <row r="36" spans="1:9" ht="30">
      <c r="A36" s="21">
        <v>31</v>
      </c>
      <c r="B36" s="21">
        <v>34</v>
      </c>
      <c r="C36" s="21" t="s">
        <v>54</v>
      </c>
      <c r="D36" s="21" t="s">
        <v>24</v>
      </c>
      <c r="E36" s="21"/>
      <c r="F36" s="21"/>
      <c r="G36" s="29"/>
      <c r="H36" s="21"/>
      <c r="I36" s="21"/>
    </row>
    <row r="37" spans="1:9" ht="30">
      <c r="A37" s="21">
        <v>32</v>
      </c>
      <c r="B37" s="21">
        <v>35</v>
      </c>
      <c r="C37" s="21" t="s">
        <v>55</v>
      </c>
      <c r="D37" s="21" t="s">
        <v>24</v>
      </c>
      <c r="E37" s="21"/>
      <c r="F37" s="21"/>
      <c r="G37" s="29"/>
      <c r="H37" s="21"/>
      <c r="I37" s="21"/>
    </row>
    <row r="38" spans="1:9" ht="30">
      <c r="A38" s="21">
        <v>33</v>
      </c>
      <c r="B38" s="21">
        <v>36</v>
      </c>
      <c r="C38" s="21" t="s">
        <v>56</v>
      </c>
      <c r="D38" s="21" t="s">
        <v>24</v>
      </c>
      <c r="E38" s="21"/>
      <c r="F38" s="21"/>
      <c r="G38" s="29"/>
      <c r="H38" s="21"/>
      <c r="I38" s="21"/>
    </row>
    <row r="39" spans="1:9" ht="30">
      <c r="A39" s="21">
        <v>34</v>
      </c>
      <c r="B39" s="21">
        <v>37</v>
      </c>
      <c r="C39" s="21" t="s">
        <v>57</v>
      </c>
      <c r="D39" s="21" t="s">
        <v>24</v>
      </c>
      <c r="E39" s="21"/>
      <c r="F39" s="21"/>
      <c r="G39" s="29"/>
      <c r="H39" s="21"/>
      <c r="I39" s="21"/>
    </row>
    <row r="40" spans="1:9" ht="30">
      <c r="A40" s="21">
        <v>35</v>
      </c>
      <c r="B40" s="21">
        <v>38</v>
      </c>
      <c r="C40" s="21" t="s">
        <v>58</v>
      </c>
      <c r="D40" s="21" t="s">
        <v>24</v>
      </c>
      <c r="E40" s="21"/>
      <c r="F40" s="21"/>
      <c r="G40" s="29"/>
      <c r="H40" s="21"/>
      <c r="I40" s="21"/>
    </row>
    <row r="41" spans="1:9" ht="30">
      <c r="A41" s="21">
        <v>36</v>
      </c>
      <c r="B41" s="21">
        <v>39</v>
      </c>
      <c r="C41" s="21" t="s">
        <v>59</v>
      </c>
      <c r="D41" s="21" t="s">
        <v>24</v>
      </c>
      <c r="E41" s="21"/>
      <c r="F41" s="21"/>
      <c r="G41" s="29"/>
      <c r="H41" s="21"/>
      <c r="I41" s="21"/>
    </row>
    <row r="42" spans="1:9" ht="30">
      <c r="A42" s="21">
        <v>37</v>
      </c>
      <c r="B42" s="21">
        <v>40</v>
      </c>
      <c r="C42" s="21" t="s">
        <v>60</v>
      </c>
      <c r="D42" s="21" t="s">
        <v>24</v>
      </c>
      <c r="E42" s="21"/>
      <c r="F42" s="21"/>
      <c r="G42" s="29"/>
      <c r="H42" s="21"/>
      <c r="I42" s="21"/>
    </row>
    <row r="43" spans="1:9" ht="30">
      <c r="A43" s="21">
        <v>38</v>
      </c>
      <c r="B43" s="21">
        <v>41</v>
      </c>
      <c r="C43" s="21" t="s">
        <v>61</v>
      </c>
      <c r="D43" s="21" t="s">
        <v>24</v>
      </c>
      <c r="E43" s="21"/>
      <c r="F43" s="21"/>
      <c r="G43" s="29"/>
      <c r="H43" s="21"/>
      <c r="I43" s="21"/>
    </row>
    <row r="44" spans="1:9" ht="30">
      <c r="A44" s="21">
        <v>39</v>
      </c>
      <c r="B44" s="21">
        <v>42</v>
      </c>
      <c r="C44" s="21" t="s">
        <v>62</v>
      </c>
      <c r="D44" s="21" t="s">
        <v>24</v>
      </c>
      <c r="E44" s="21"/>
      <c r="F44" s="21"/>
      <c r="G44" s="29"/>
      <c r="H44" s="21"/>
      <c r="I44" s="21"/>
    </row>
    <row r="45" spans="1:9" ht="30">
      <c r="A45" s="21">
        <v>40</v>
      </c>
      <c r="B45" s="21">
        <v>43</v>
      </c>
      <c r="C45" s="21" t="s">
        <v>63</v>
      </c>
      <c r="D45" s="21" t="s">
        <v>24</v>
      </c>
      <c r="E45" s="21"/>
      <c r="F45" s="21"/>
      <c r="G45" s="29"/>
      <c r="H45" s="21"/>
      <c r="I45" s="21"/>
    </row>
    <row r="46" spans="1:9" ht="30">
      <c r="A46" s="21">
        <v>41</v>
      </c>
      <c r="B46" s="21">
        <v>44</v>
      </c>
      <c r="C46" s="21" t="s">
        <v>64</v>
      </c>
      <c r="D46" s="21" t="s">
        <v>24</v>
      </c>
      <c r="E46" s="21"/>
      <c r="F46" s="21"/>
      <c r="G46" s="29"/>
      <c r="H46" s="21"/>
      <c r="I46" s="21"/>
    </row>
    <row r="47" spans="1:9" ht="30">
      <c r="A47" s="21">
        <v>42</v>
      </c>
      <c r="B47" s="21">
        <v>45</v>
      </c>
      <c r="C47" s="21" t="s">
        <v>65</v>
      </c>
      <c r="D47" s="21" t="s">
        <v>24</v>
      </c>
      <c r="E47" s="21"/>
      <c r="F47" s="21"/>
      <c r="G47" s="29"/>
      <c r="H47" s="21"/>
      <c r="I47" s="21"/>
    </row>
    <row r="48" spans="1:9" ht="30">
      <c r="A48" s="21">
        <v>43</v>
      </c>
      <c r="B48" s="21">
        <v>46</v>
      </c>
      <c r="C48" s="21" t="s">
        <v>66</v>
      </c>
      <c r="D48" s="21" t="s">
        <v>24</v>
      </c>
      <c r="E48" s="21"/>
      <c r="F48" s="21"/>
      <c r="G48" s="29"/>
      <c r="H48" s="21"/>
      <c r="I48" s="21"/>
    </row>
    <row r="49" spans="1:9" ht="30">
      <c r="A49" s="21">
        <v>44</v>
      </c>
      <c r="B49" s="21">
        <v>47</v>
      </c>
      <c r="C49" s="21" t="s">
        <v>67</v>
      </c>
      <c r="D49" s="21" t="s">
        <v>24</v>
      </c>
      <c r="E49" s="21"/>
      <c r="F49" s="21"/>
      <c r="G49" s="29"/>
      <c r="H49" s="21"/>
      <c r="I49" s="21"/>
    </row>
    <row r="50" spans="1:9" ht="30">
      <c r="A50" s="21">
        <v>45</v>
      </c>
      <c r="B50" s="21">
        <v>48</v>
      </c>
      <c r="C50" s="21" t="s">
        <v>68</v>
      </c>
      <c r="D50" s="21" t="s">
        <v>24</v>
      </c>
      <c r="E50" s="21"/>
      <c r="F50" s="21"/>
      <c r="G50" s="29"/>
      <c r="H50" s="21"/>
      <c r="I50" s="21"/>
    </row>
    <row r="51" spans="1:9" ht="30">
      <c r="A51" s="21">
        <v>46</v>
      </c>
      <c r="B51" s="21">
        <v>49</v>
      </c>
      <c r="C51" s="21" t="s">
        <v>43</v>
      </c>
      <c r="D51" s="21" t="s">
        <v>24</v>
      </c>
      <c r="E51" s="21"/>
      <c r="F51" s="21"/>
      <c r="G51" s="29"/>
      <c r="H51" s="21"/>
      <c r="I51" s="21"/>
    </row>
    <row r="52" spans="1:9" ht="30">
      <c r="A52" s="21">
        <v>47</v>
      </c>
      <c r="B52" s="21">
        <v>51</v>
      </c>
      <c r="C52" s="21" t="s">
        <v>69</v>
      </c>
      <c r="D52" s="21" t="s">
        <v>24</v>
      </c>
      <c r="E52" s="21"/>
      <c r="F52" s="21"/>
      <c r="G52" s="29"/>
      <c r="H52" s="21"/>
      <c r="I52" s="21"/>
    </row>
    <row r="53" spans="1:9" ht="30">
      <c r="A53" s="21">
        <v>48</v>
      </c>
      <c r="B53" s="21">
        <v>52</v>
      </c>
      <c r="C53" s="21" t="s">
        <v>70</v>
      </c>
      <c r="D53" s="21" t="s">
        <v>24</v>
      </c>
      <c r="E53" s="21"/>
      <c r="F53" s="21"/>
      <c r="G53" s="29"/>
      <c r="H53" s="21"/>
      <c r="I53" s="21"/>
    </row>
    <row r="54" spans="1:9" ht="30">
      <c r="A54" s="21">
        <v>49</v>
      </c>
      <c r="B54" s="21">
        <v>53</v>
      </c>
      <c r="C54" s="21" t="s">
        <v>71</v>
      </c>
      <c r="D54" s="21" t="s">
        <v>24</v>
      </c>
      <c r="E54" s="21"/>
      <c r="F54" s="21"/>
      <c r="G54" s="29"/>
      <c r="H54" s="21"/>
      <c r="I54" s="21"/>
    </row>
    <row r="55" spans="1:9" ht="30">
      <c r="A55" s="21">
        <v>50</v>
      </c>
      <c r="B55" s="21">
        <v>54</v>
      </c>
      <c r="C55" s="21" t="s">
        <v>72</v>
      </c>
      <c r="D55" s="21" t="s">
        <v>24</v>
      </c>
      <c r="E55" s="21"/>
      <c r="F55" s="21"/>
      <c r="G55" s="29"/>
      <c r="H55" s="21"/>
      <c r="I55" s="21"/>
    </row>
    <row r="56" spans="1:9" ht="30">
      <c r="A56" s="21">
        <v>51</v>
      </c>
      <c r="B56" s="21">
        <v>55</v>
      </c>
      <c r="C56" s="21" t="s">
        <v>73</v>
      </c>
      <c r="D56" s="21" t="s">
        <v>24</v>
      </c>
      <c r="E56" s="21"/>
      <c r="F56" s="21"/>
      <c r="G56" s="29"/>
      <c r="H56" s="21"/>
      <c r="I56" s="21"/>
    </row>
    <row r="57" spans="1:9" ht="30">
      <c r="A57" s="21">
        <v>52</v>
      </c>
      <c r="B57" s="21">
        <v>56</v>
      </c>
      <c r="C57" s="21" t="s">
        <v>74</v>
      </c>
      <c r="D57" s="21" t="s">
        <v>24</v>
      </c>
      <c r="E57" s="21"/>
      <c r="F57" s="21"/>
      <c r="G57" s="29"/>
      <c r="H57" s="21"/>
      <c r="I57" s="21"/>
    </row>
    <row r="58" spans="1:9" ht="30">
      <c r="A58" s="21">
        <v>53</v>
      </c>
      <c r="B58" s="21">
        <v>57</v>
      </c>
      <c r="C58" s="21" t="s">
        <v>75</v>
      </c>
      <c r="D58" s="21" t="s">
        <v>24</v>
      </c>
      <c r="E58" s="21"/>
      <c r="F58" s="21"/>
      <c r="G58" s="29"/>
      <c r="H58" s="21"/>
      <c r="I58" s="21"/>
    </row>
    <row r="59" spans="1:9" ht="30">
      <c r="A59" s="21">
        <v>54</v>
      </c>
      <c r="B59" s="21">
        <v>58</v>
      </c>
      <c r="C59" s="21" t="s">
        <v>76</v>
      </c>
      <c r="D59" s="21" t="s">
        <v>24</v>
      </c>
      <c r="E59" s="21"/>
      <c r="F59" s="21"/>
      <c r="G59" s="29"/>
      <c r="H59" s="21"/>
      <c r="I59" s="21"/>
    </row>
    <row r="60" spans="1:9" ht="30">
      <c r="A60" s="21">
        <v>55</v>
      </c>
      <c r="B60" s="21">
        <v>59</v>
      </c>
      <c r="C60" s="21" t="s">
        <v>77</v>
      </c>
      <c r="D60" s="21" t="s">
        <v>24</v>
      </c>
      <c r="E60" s="21"/>
      <c r="F60" s="21"/>
      <c r="G60" s="29"/>
      <c r="H60" s="21"/>
      <c r="I60" s="21"/>
    </row>
    <row r="61" spans="1:9" ht="30">
      <c r="A61" s="21">
        <v>56</v>
      </c>
      <c r="B61" s="21">
        <v>60</v>
      </c>
      <c r="C61" s="21" t="s">
        <v>78</v>
      </c>
      <c r="D61" s="21" t="s">
        <v>24</v>
      </c>
      <c r="E61" s="21"/>
      <c r="F61" s="21"/>
      <c r="G61" s="29"/>
      <c r="H61" s="21"/>
      <c r="I61" s="21"/>
    </row>
    <row r="62" spans="1:9" ht="30">
      <c r="A62" s="21">
        <v>57</v>
      </c>
      <c r="B62" s="21">
        <v>61</v>
      </c>
      <c r="C62" s="21" t="s">
        <v>79</v>
      </c>
      <c r="D62" s="21" t="s">
        <v>24</v>
      </c>
      <c r="E62" s="21"/>
      <c r="F62" s="21"/>
      <c r="G62" s="29"/>
      <c r="H62" s="21"/>
      <c r="I62" s="21"/>
    </row>
    <row r="63" spans="1:9" ht="30">
      <c r="A63" s="21">
        <v>58</v>
      </c>
      <c r="B63" s="21">
        <v>63</v>
      </c>
      <c r="C63" s="21" t="s">
        <v>80</v>
      </c>
      <c r="D63" s="21" t="s">
        <v>24</v>
      </c>
      <c r="E63" s="21"/>
      <c r="F63" s="21"/>
      <c r="G63" s="29"/>
      <c r="H63" s="21"/>
      <c r="I63" s="21"/>
    </row>
    <row r="64" spans="1:9" ht="30">
      <c r="A64" s="21">
        <v>59</v>
      </c>
      <c r="B64" s="21">
        <v>64</v>
      </c>
      <c r="C64" s="21" t="s">
        <v>81</v>
      </c>
      <c r="D64" s="21" t="s">
        <v>24</v>
      </c>
      <c r="E64" s="21"/>
      <c r="F64" s="21"/>
      <c r="G64" s="29"/>
      <c r="H64" s="21"/>
      <c r="I64" s="21"/>
    </row>
    <row r="65" spans="1:9" ht="30">
      <c r="A65" s="21">
        <v>60</v>
      </c>
      <c r="B65" s="21">
        <v>65</v>
      </c>
      <c r="C65" s="21" t="s">
        <v>82</v>
      </c>
      <c r="D65" s="21" t="s">
        <v>24</v>
      </c>
      <c r="E65" s="21"/>
      <c r="F65" s="21"/>
      <c r="G65" s="29"/>
      <c r="H65" s="21"/>
      <c r="I65" s="21"/>
    </row>
    <row r="66" spans="1:9" ht="30">
      <c r="A66" s="21">
        <v>61</v>
      </c>
      <c r="B66" s="21">
        <v>66</v>
      </c>
      <c r="C66" s="21" t="s">
        <v>83</v>
      </c>
      <c r="D66" s="21" t="s">
        <v>24</v>
      </c>
      <c r="E66" s="21"/>
      <c r="F66" s="21"/>
      <c r="G66" s="29"/>
      <c r="H66" s="21"/>
      <c r="I66" s="21"/>
    </row>
    <row r="67" spans="1:9" ht="30">
      <c r="A67" s="21">
        <v>62</v>
      </c>
      <c r="B67" s="21">
        <v>67</v>
      </c>
      <c r="C67" s="21" t="s">
        <v>84</v>
      </c>
      <c r="D67" s="21" t="s">
        <v>24</v>
      </c>
      <c r="E67" s="21"/>
      <c r="F67" s="21"/>
      <c r="G67" s="29"/>
      <c r="H67" s="21"/>
      <c r="I67" s="21"/>
    </row>
    <row r="68" spans="1:9" ht="30">
      <c r="A68" s="21">
        <v>63</v>
      </c>
      <c r="B68" s="21">
        <v>68</v>
      </c>
      <c r="C68" s="21" t="s">
        <v>85</v>
      </c>
      <c r="D68" s="21" t="s">
        <v>24</v>
      </c>
      <c r="E68" s="21"/>
      <c r="F68" s="21"/>
      <c r="G68" s="29"/>
      <c r="H68" s="21"/>
      <c r="I68" s="21"/>
    </row>
    <row r="69" spans="1:9" ht="30">
      <c r="A69" s="21">
        <v>64</v>
      </c>
      <c r="B69" s="21">
        <v>69</v>
      </c>
      <c r="C69" s="21" t="s">
        <v>86</v>
      </c>
      <c r="D69" s="21" t="s">
        <v>24</v>
      </c>
      <c r="E69" s="21"/>
      <c r="F69" s="21"/>
      <c r="G69" s="29"/>
      <c r="H69" s="21"/>
      <c r="I69" s="21"/>
    </row>
    <row r="70" spans="1:9" ht="30">
      <c r="A70" s="21">
        <v>65</v>
      </c>
      <c r="B70" s="21">
        <v>70</v>
      </c>
      <c r="C70" s="21" t="s">
        <v>87</v>
      </c>
      <c r="D70" s="21" t="s">
        <v>24</v>
      </c>
      <c r="E70" s="21"/>
      <c r="F70" s="21"/>
      <c r="G70" s="29"/>
      <c r="H70" s="21"/>
      <c r="I70" s="21"/>
    </row>
    <row r="71" spans="1:9" ht="30">
      <c r="A71" s="21">
        <v>66</v>
      </c>
      <c r="B71" s="21">
        <v>71</v>
      </c>
      <c r="C71" s="21" t="s">
        <v>88</v>
      </c>
      <c r="D71" s="21" t="s">
        <v>24</v>
      </c>
      <c r="E71" s="21"/>
      <c r="F71" s="21"/>
      <c r="G71" s="29"/>
      <c r="H71" s="21"/>
      <c r="I71" s="21"/>
    </row>
    <row r="72" spans="1:9" ht="30">
      <c r="A72" s="21">
        <v>67</v>
      </c>
      <c r="B72" s="21">
        <v>72</v>
      </c>
      <c r="C72" s="21" t="s">
        <v>89</v>
      </c>
      <c r="D72" s="21" t="s">
        <v>24</v>
      </c>
      <c r="E72" s="21"/>
      <c r="F72" s="21"/>
      <c r="G72" s="29"/>
      <c r="H72" s="21"/>
      <c r="I72" s="21"/>
    </row>
    <row r="73" spans="1:9" ht="30">
      <c r="A73" s="21">
        <v>68</v>
      </c>
      <c r="B73" s="21">
        <v>73</v>
      </c>
      <c r="C73" s="21" t="s">
        <v>64</v>
      </c>
      <c r="D73" s="21" t="s">
        <v>24</v>
      </c>
      <c r="E73" s="21"/>
      <c r="F73" s="21"/>
      <c r="G73" s="29"/>
      <c r="H73" s="21"/>
      <c r="I73" s="21"/>
    </row>
    <row r="74" spans="1:9" ht="30">
      <c r="A74" s="21">
        <v>69</v>
      </c>
      <c r="B74" s="21">
        <v>74</v>
      </c>
      <c r="C74" s="21" t="s">
        <v>90</v>
      </c>
      <c r="D74" s="21" t="s">
        <v>24</v>
      </c>
      <c r="E74" s="21"/>
      <c r="F74" s="21"/>
      <c r="G74" s="29"/>
      <c r="H74" s="21"/>
      <c r="I74" s="21"/>
    </row>
    <row r="75" spans="1:9" ht="30">
      <c r="A75" s="21">
        <v>70</v>
      </c>
      <c r="B75" s="21">
        <v>75</v>
      </c>
      <c r="C75" s="21" t="s">
        <v>91</v>
      </c>
      <c r="D75" s="21" t="s">
        <v>24</v>
      </c>
      <c r="E75" s="21"/>
      <c r="F75" s="21"/>
      <c r="G75" s="29"/>
      <c r="H75" s="21"/>
      <c r="I75" s="21"/>
    </row>
    <row r="76" spans="1:9" ht="30">
      <c r="A76" s="21">
        <v>71</v>
      </c>
      <c r="B76" s="21">
        <v>76</v>
      </c>
      <c r="C76" s="21" t="s">
        <v>92</v>
      </c>
      <c r="D76" s="21" t="s">
        <v>24</v>
      </c>
      <c r="E76" s="21"/>
      <c r="F76" s="21"/>
      <c r="G76" s="29"/>
      <c r="H76" s="21"/>
      <c r="I76" s="21"/>
    </row>
    <row r="77" spans="1:9" ht="30">
      <c r="A77" s="21">
        <v>72</v>
      </c>
      <c r="B77" s="21">
        <v>77</v>
      </c>
      <c r="C77" s="21" t="s">
        <v>93</v>
      </c>
      <c r="D77" s="21" t="s">
        <v>24</v>
      </c>
      <c r="E77" s="21"/>
      <c r="F77" s="21"/>
      <c r="G77" s="29"/>
      <c r="H77" s="21"/>
      <c r="I77" s="21"/>
    </row>
    <row r="78" spans="1:9" ht="30">
      <c r="A78" s="21">
        <v>73</v>
      </c>
      <c r="B78" s="21">
        <v>78</v>
      </c>
      <c r="C78" s="21" t="s">
        <v>94</v>
      </c>
      <c r="D78" s="21" t="s">
        <v>24</v>
      </c>
      <c r="E78" s="21"/>
      <c r="F78" s="21"/>
      <c r="G78" s="29"/>
      <c r="H78" s="21"/>
      <c r="I78" s="21"/>
    </row>
    <row r="79" spans="1:9" ht="30">
      <c r="A79" s="21">
        <v>74</v>
      </c>
      <c r="B79" s="21">
        <v>79</v>
      </c>
      <c r="C79" s="21" t="s">
        <v>95</v>
      </c>
      <c r="D79" s="21" t="s">
        <v>24</v>
      </c>
      <c r="E79" s="21"/>
      <c r="F79" s="21"/>
      <c r="G79" s="29"/>
      <c r="H79" s="21"/>
      <c r="I79" s="21"/>
    </row>
    <row r="80" spans="1:9" ht="30">
      <c r="A80" s="21">
        <v>75</v>
      </c>
      <c r="B80" s="21">
        <v>80</v>
      </c>
      <c r="C80" s="21" t="s">
        <v>96</v>
      </c>
      <c r="D80" s="21" t="s">
        <v>24</v>
      </c>
      <c r="E80" s="21"/>
      <c r="F80" s="21"/>
      <c r="G80" s="29"/>
      <c r="H80" s="21"/>
      <c r="I80" s="21"/>
    </row>
    <row r="81" spans="1:9" ht="30">
      <c r="A81" s="21">
        <v>76</v>
      </c>
      <c r="B81" s="21">
        <v>81</v>
      </c>
      <c r="C81" s="21" t="s">
        <v>97</v>
      </c>
      <c r="D81" s="21" t="s">
        <v>24</v>
      </c>
      <c r="E81" s="21"/>
      <c r="F81" s="21"/>
      <c r="G81" s="29"/>
      <c r="H81" s="21"/>
      <c r="I81" s="21"/>
    </row>
    <row r="82" spans="1:9" ht="30">
      <c r="A82" s="21">
        <v>77</v>
      </c>
      <c r="B82" s="21">
        <v>82</v>
      </c>
      <c r="C82" s="21" t="s">
        <v>98</v>
      </c>
      <c r="D82" s="21" t="s">
        <v>24</v>
      </c>
      <c r="E82" s="21"/>
      <c r="F82" s="21"/>
      <c r="G82" s="29"/>
      <c r="H82" s="21"/>
      <c r="I82" s="21"/>
    </row>
    <row r="83" spans="1:9" ht="30">
      <c r="A83" s="21">
        <v>78</v>
      </c>
      <c r="B83" s="21">
        <v>83</v>
      </c>
      <c r="C83" s="21" t="s">
        <v>99</v>
      </c>
      <c r="D83" s="21" t="s">
        <v>24</v>
      </c>
      <c r="E83" s="21"/>
      <c r="F83" s="21"/>
      <c r="G83" s="29"/>
      <c r="H83" s="21"/>
      <c r="I83" s="21"/>
    </row>
    <row r="84" spans="1:9" ht="30">
      <c r="A84" s="21">
        <v>79</v>
      </c>
      <c r="B84" s="21">
        <v>84</v>
      </c>
      <c r="C84" s="21" t="s">
        <v>100</v>
      </c>
      <c r="D84" s="21" t="s">
        <v>24</v>
      </c>
      <c r="E84" s="21"/>
      <c r="F84" s="21"/>
      <c r="G84" s="29"/>
      <c r="H84" s="21"/>
      <c r="I84" s="21"/>
    </row>
    <row r="85" spans="1:9" ht="30">
      <c r="A85" s="21">
        <v>80</v>
      </c>
      <c r="B85" s="21">
        <v>85</v>
      </c>
      <c r="C85" s="21" t="s">
        <v>101</v>
      </c>
      <c r="D85" s="21" t="s">
        <v>24</v>
      </c>
      <c r="E85" s="21"/>
      <c r="F85" s="21"/>
      <c r="G85" s="29"/>
      <c r="H85" s="21"/>
      <c r="I85" s="21"/>
    </row>
    <row r="86" spans="1:9" ht="30">
      <c r="A86" s="21">
        <v>81</v>
      </c>
      <c r="B86" s="21">
        <v>86</v>
      </c>
      <c r="C86" s="21" t="s">
        <v>102</v>
      </c>
      <c r="D86" s="21" t="s">
        <v>24</v>
      </c>
      <c r="E86" s="21"/>
      <c r="F86" s="21"/>
      <c r="G86" s="29"/>
      <c r="H86" s="21"/>
      <c r="I86" s="21"/>
    </row>
    <row r="87" spans="1:9" ht="30">
      <c r="A87" s="21">
        <v>82</v>
      </c>
      <c r="B87" s="21">
        <v>87</v>
      </c>
      <c r="C87" s="21" t="s">
        <v>103</v>
      </c>
      <c r="D87" s="21" t="s">
        <v>24</v>
      </c>
      <c r="E87" s="21"/>
      <c r="F87" s="21"/>
      <c r="G87" s="29"/>
      <c r="H87" s="21"/>
      <c r="I87" s="21"/>
    </row>
    <row r="88" spans="1:9" ht="30">
      <c r="A88" s="21">
        <v>83</v>
      </c>
      <c r="B88" s="21">
        <v>88</v>
      </c>
      <c r="C88" s="21" t="s">
        <v>104</v>
      </c>
      <c r="D88" s="21" t="s">
        <v>24</v>
      </c>
      <c r="E88" s="21"/>
      <c r="F88" s="21"/>
      <c r="G88" s="29"/>
      <c r="H88" s="21"/>
      <c r="I88" s="21"/>
    </row>
    <row r="89" spans="1:9" ht="30">
      <c r="A89" s="21">
        <v>84</v>
      </c>
      <c r="B89" s="21">
        <v>90</v>
      </c>
      <c r="C89" s="21" t="s">
        <v>105</v>
      </c>
      <c r="D89" s="21" t="s">
        <v>24</v>
      </c>
      <c r="E89" s="21"/>
      <c r="F89" s="21"/>
      <c r="G89" s="29"/>
      <c r="H89" s="21"/>
      <c r="I89" s="21"/>
    </row>
    <row r="90" spans="1:9" ht="30">
      <c r="A90" s="21">
        <v>85</v>
      </c>
      <c r="B90" s="21">
        <v>91</v>
      </c>
      <c r="C90" s="21" t="s">
        <v>106</v>
      </c>
      <c r="D90" s="21" t="s">
        <v>24</v>
      </c>
      <c r="E90" s="21"/>
      <c r="F90" s="21"/>
      <c r="G90" s="29"/>
      <c r="H90" s="21"/>
      <c r="I90" s="21"/>
    </row>
    <row r="91" spans="1:9" ht="30">
      <c r="A91" s="21">
        <v>86</v>
      </c>
      <c r="B91" s="21">
        <v>92</v>
      </c>
      <c r="C91" s="21" t="s">
        <v>107</v>
      </c>
      <c r="D91" s="21" t="s">
        <v>24</v>
      </c>
      <c r="E91" s="21"/>
      <c r="F91" s="21"/>
      <c r="G91" s="29"/>
      <c r="H91" s="21"/>
      <c r="I91" s="21"/>
    </row>
    <row r="92" spans="1:9" ht="30">
      <c r="A92" s="21">
        <v>87</v>
      </c>
      <c r="B92" s="21">
        <v>93</v>
      </c>
      <c r="C92" s="21" t="s">
        <v>108</v>
      </c>
      <c r="D92" s="21" t="s">
        <v>24</v>
      </c>
      <c r="E92" s="21"/>
      <c r="F92" s="21"/>
      <c r="G92" s="29"/>
      <c r="H92" s="21"/>
      <c r="I92" s="21"/>
    </row>
    <row r="93" spans="1:9" ht="30">
      <c r="A93" s="21">
        <v>88</v>
      </c>
      <c r="B93" s="21">
        <v>94</v>
      </c>
      <c r="C93" s="21" t="s">
        <v>109</v>
      </c>
      <c r="D93" s="21" t="s">
        <v>24</v>
      </c>
      <c r="E93" s="21"/>
      <c r="F93" s="21"/>
      <c r="G93" s="29"/>
      <c r="H93" s="21"/>
      <c r="I93" s="21"/>
    </row>
    <row r="94" spans="1:9" ht="30">
      <c r="A94" s="21">
        <v>89</v>
      </c>
      <c r="B94" s="21">
        <v>95</v>
      </c>
      <c r="C94" s="21" t="s">
        <v>110</v>
      </c>
      <c r="D94" s="21" t="s">
        <v>24</v>
      </c>
      <c r="E94" s="21"/>
      <c r="F94" s="21"/>
      <c r="G94" s="29"/>
      <c r="H94" s="21"/>
      <c r="I94" s="21"/>
    </row>
    <row r="95" spans="1:9" ht="30">
      <c r="A95" s="21">
        <v>90</v>
      </c>
      <c r="B95" s="21">
        <v>96</v>
      </c>
      <c r="C95" s="21" t="s">
        <v>111</v>
      </c>
      <c r="D95" s="21" t="s">
        <v>24</v>
      </c>
      <c r="E95" s="21"/>
      <c r="F95" s="21"/>
      <c r="G95" s="29"/>
      <c r="H95" s="21"/>
      <c r="I95" s="21"/>
    </row>
    <row r="96" spans="1:9" ht="30">
      <c r="A96" s="21">
        <v>91</v>
      </c>
      <c r="B96" s="21">
        <v>97</v>
      </c>
      <c r="C96" s="21" t="s">
        <v>112</v>
      </c>
      <c r="D96" s="21" t="s">
        <v>24</v>
      </c>
      <c r="E96" s="21"/>
      <c r="F96" s="21"/>
      <c r="G96" s="29"/>
      <c r="H96" s="21"/>
      <c r="I96" s="21"/>
    </row>
    <row r="97" spans="1:9" ht="30">
      <c r="A97" s="21">
        <v>92</v>
      </c>
      <c r="B97" s="21">
        <v>98</v>
      </c>
      <c r="C97" s="21" t="s">
        <v>113</v>
      </c>
      <c r="D97" s="21" t="s">
        <v>24</v>
      </c>
      <c r="E97" s="21"/>
      <c r="F97" s="21"/>
      <c r="G97" s="29"/>
      <c r="H97" s="21"/>
      <c r="I97" s="21"/>
    </row>
    <row r="98" spans="1:9" ht="30">
      <c r="A98" s="21">
        <v>93</v>
      </c>
      <c r="B98" s="21">
        <v>99</v>
      </c>
      <c r="C98" s="21" t="s">
        <v>114</v>
      </c>
      <c r="D98" s="21" t="s">
        <v>24</v>
      </c>
      <c r="E98" s="21"/>
      <c r="F98" s="21"/>
      <c r="G98" s="29"/>
      <c r="H98" s="21"/>
      <c r="I98" s="21"/>
    </row>
    <row r="99" spans="1:9" ht="30">
      <c r="A99" s="21">
        <v>94</v>
      </c>
      <c r="B99" s="21">
        <v>100</v>
      </c>
      <c r="C99" s="21" t="s">
        <v>115</v>
      </c>
      <c r="D99" s="21" t="s">
        <v>24</v>
      </c>
      <c r="E99" s="21"/>
      <c r="F99" s="21"/>
      <c r="G99" s="29"/>
      <c r="H99" s="21"/>
      <c r="I99" s="21"/>
    </row>
    <row r="100" spans="1:9" ht="30">
      <c r="A100" s="21">
        <v>95</v>
      </c>
      <c r="B100" s="21">
        <v>101</v>
      </c>
      <c r="C100" s="21" t="s">
        <v>116</v>
      </c>
      <c r="D100" s="21" t="s">
        <v>24</v>
      </c>
      <c r="E100" s="21"/>
      <c r="F100" s="21"/>
      <c r="G100" s="29"/>
      <c r="H100" s="21"/>
      <c r="I100" s="21"/>
    </row>
    <row r="101" spans="1:9" ht="30">
      <c r="A101" s="21">
        <v>96</v>
      </c>
      <c r="B101" s="21">
        <v>102</v>
      </c>
      <c r="C101" s="21" t="s">
        <v>117</v>
      </c>
      <c r="D101" s="21" t="s">
        <v>24</v>
      </c>
      <c r="E101" s="21"/>
      <c r="F101" s="21"/>
      <c r="G101" s="29"/>
      <c r="H101" s="21"/>
      <c r="I101" s="21"/>
    </row>
    <row r="102" spans="1:9" ht="30">
      <c r="A102" s="21">
        <v>97</v>
      </c>
      <c r="B102" s="21">
        <v>103</v>
      </c>
      <c r="C102" s="21" t="s">
        <v>118</v>
      </c>
      <c r="D102" s="21" t="s">
        <v>24</v>
      </c>
      <c r="E102" s="21"/>
      <c r="F102" s="21"/>
      <c r="G102" s="29"/>
      <c r="H102" s="21"/>
      <c r="I102" s="21"/>
    </row>
    <row r="103" spans="1:9" ht="30">
      <c r="A103" s="21">
        <v>98</v>
      </c>
      <c r="B103" s="21">
        <v>104</v>
      </c>
      <c r="C103" s="21" t="s">
        <v>119</v>
      </c>
      <c r="D103" s="21" t="s">
        <v>24</v>
      </c>
      <c r="E103" s="21"/>
      <c r="F103" s="21"/>
      <c r="G103" s="29"/>
      <c r="H103" s="21"/>
      <c r="I103" s="21"/>
    </row>
    <row r="104" spans="1:9" ht="30">
      <c r="A104" s="21">
        <v>99</v>
      </c>
      <c r="B104" s="21">
        <v>105</v>
      </c>
      <c r="C104" s="21" t="s">
        <v>120</v>
      </c>
      <c r="D104" s="21" t="s">
        <v>24</v>
      </c>
      <c r="E104" s="21"/>
      <c r="F104" s="21"/>
      <c r="G104" s="29"/>
      <c r="H104" s="21"/>
      <c r="I104" s="21"/>
    </row>
    <row r="105" spans="1:9" ht="30">
      <c r="A105" s="21">
        <v>100</v>
      </c>
      <c r="B105" s="21">
        <v>106</v>
      </c>
      <c r="C105" s="21" t="s">
        <v>121</v>
      </c>
      <c r="D105" s="21" t="s">
        <v>24</v>
      </c>
      <c r="E105" s="21"/>
      <c r="F105" s="21"/>
      <c r="G105" s="29"/>
      <c r="H105" s="21"/>
      <c r="I105" s="21"/>
    </row>
    <row r="106" spans="1:9" ht="30">
      <c r="A106" s="21">
        <v>101</v>
      </c>
      <c r="B106" s="21">
        <v>107</v>
      </c>
      <c r="C106" s="21" t="s">
        <v>122</v>
      </c>
      <c r="D106" s="21" t="s">
        <v>24</v>
      </c>
      <c r="E106" s="21"/>
      <c r="F106" s="21"/>
      <c r="G106" s="29"/>
      <c r="H106" s="21"/>
      <c r="I106" s="21"/>
    </row>
    <row r="107" spans="1:9" ht="30">
      <c r="A107" s="21">
        <v>102</v>
      </c>
      <c r="B107" s="21">
        <v>108</v>
      </c>
      <c r="C107" s="21" t="s">
        <v>123</v>
      </c>
      <c r="D107" s="21" t="s">
        <v>24</v>
      </c>
      <c r="E107" s="21"/>
      <c r="F107" s="21"/>
      <c r="G107" s="29"/>
      <c r="H107" s="21"/>
      <c r="I107" s="21"/>
    </row>
    <row r="108" spans="1:9" ht="30">
      <c r="A108" s="21">
        <v>103</v>
      </c>
      <c r="B108" s="21">
        <v>109</v>
      </c>
      <c r="C108" s="21" t="s">
        <v>124</v>
      </c>
      <c r="D108" s="21" t="s">
        <v>24</v>
      </c>
      <c r="E108" s="21"/>
      <c r="F108" s="21"/>
      <c r="G108" s="29"/>
      <c r="H108" s="21"/>
      <c r="I108" s="21"/>
    </row>
    <row r="109" spans="1:9" ht="30">
      <c r="A109" s="21">
        <v>104</v>
      </c>
      <c r="B109" s="21">
        <v>110</v>
      </c>
      <c r="C109" s="21" t="s">
        <v>125</v>
      </c>
      <c r="D109" s="21" t="s">
        <v>24</v>
      </c>
      <c r="E109" s="21"/>
      <c r="F109" s="21"/>
      <c r="G109" s="29"/>
      <c r="H109" s="21"/>
      <c r="I109" s="21"/>
    </row>
    <row r="110" spans="1:9" ht="30">
      <c r="A110" s="21">
        <v>105</v>
      </c>
      <c r="B110" s="21">
        <v>113</v>
      </c>
      <c r="C110" s="21" t="s">
        <v>126</v>
      </c>
      <c r="D110" s="21" t="s">
        <v>24</v>
      </c>
      <c r="E110" s="21"/>
      <c r="F110" s="21"/>
      <c r="G110" s="29"/>
      <c r="H110" s="21"/>
      <c r="I110" s="21"/>
    </row>
    <row r="111" spans="1:9" ht="30">
      <c r="A111" s="21">
        <v>106</v>
      </c>
      <c r="B111" s="21">
        <v>114</v>
      </c>
      <c r="C111" s="21" t="s">
        <v>127</v>
      </c>
      <c r="D111" s="21" t="s">
        <v>24</v>
      </c>
      <c r="E111" s="21"/>
      <c r="F111" s="21"/>
      <c r="G111" s="29"/>
      <c r="H111" s="21"/>
      <c r="I111" s="21"/>
    </row>
    <row r="112" spans="1:9" ht="30">
      <c r="A112" s="21">
        <v>107</v>
      </c>
      <c r="B112" s="21">
        <v>115</v>
      </c>
      <c r="C112" s="21" t="s">
        <v>128</v>
      </c>
      <c r="D112" s="21" t="s">
        <v>24</v>
      </c>
      <c r="E112" s="21"/>
      <c r="F112" s="21"/>
      <c r="G112" s="29"/>
      <c r="H112" s="21"/>
      <c r="I112" s="21"/>
    </row>
    <row r="113" spans="1:9" ht="30">
      <c r="A113" s="21">
        <v>108</v>
      </c>
      <c r="B113" s="21">
        <v>116</v>
      </c>
      <c r="C113" s="21" t="s">
        <v>129</v>
      </c>
      <c r="D113" s="21" t="s">
        <v>24</v>
      </c>
      <c r="E113" s="21"/>
      <c r="F113" s="21"/>
      <c r="G113" s="29"/>
      <c r="H113" s="21"/>
      <c r="I113" s="21"/>
    </row>
    <row r="114" spans="1:9" ht="30">
      <c r="A114" s="21">
        <v>109</v>
      </c>
      <c r="B114" s="21">
        <v>117</v>
      </c>
      <c r="C114" s="21" t="s">
        <v>130</v>
      </c>
      <c r="D114" s="21" t="s">
        <v>24</v>
      </c>
      <c r="E114" s="21"/>
      <c r="F114" s="21"/>
      <c r="G114" s="29"/>
      <c r="H114" s="21"/>
      <c r="I114" s="21"/>
    </row>
    <row r="115" spans="1:9" ht="30">
      <c r="A115" s="21">
        <v>110</v>
      </c>
      <c r="B115" s="21">
        <v>118</v>
      </c>
      <c r="C115" s="21" t="s">
        <v>131</v>
      </c>
      <c r="D115" s="21" t="s">
        <v>24</v>
      </c>
      <c r="E115" s="21"/>
      <c r="F115" s="21"/>
      <c r="G115" s="29"/>
      <c r="H115" s="21"/>
      <c r="I115" s="21"/>
    </row>
    <row r="116" spans="1:9" ht="30">
      <c r="A116" s="21">
        <v>111</v>
      </c>
      <c r="B116" s="21">
        <v>119</v>
      </c>
      <c r="C116" s="21" t="s">
        <v>132</v>
      </c>
      <c r="D116" s="21" t="s">
        <v>24</v>
      </c>
      <c r="E116" s="21"/>
      <c r="F116" s="21"/>
      <c r="G116" s="29"/>
      <c r="H116" s="21"/>
      <c r="I116" s="21"/>
    </row>
    <row r="117" spans="1:9" ht="30">
      <c r="A117" s="21">
        <v>112</v>
      </c>
      <c r="B117" s="21">
        <v>120</v>
      </c>
      <c r="C117" s="21" t="s">
        <v>133</v>
      </c>
      <c r="D117" s="21" t="s">
        <v>24</v>
      </c>
      <c r="E117" s="21"/>
      <c r="F117" s="21"/>
      <c r="G117" s="29"/>
      <c r="H117" s="21"/>
      <c r="I117" s="21"/>
    </row>
    <row r="118" spans="1:9" ht="30">
      <c r="A118" s="21">
        <v>113</v>
      </c>
      <c r="B118" s="21">
        <v>121</v>
      </c>
      <c r="C118" s="21" t="s">
        <v>134</v>
      </c>
      <c r="D118" s="21" t="s">
        <v>24</v>
      </c>
      <c r="E118" s="21"/>
      <c r="F118" s="21"/>
      <c r="G118" s="29"/>
      <c r="H118" s="21"/>
      <c r="I118" s="21"/>
    </row>
    <row r="119" spans="1:9" ht="30">
      <c r="A119" s="21">
        <v>114</v>
      </c>
      <c r="B119" s="21">
        <v>122</v>
      </c>
      <c r="C119" s="21" t="s">
        <v>135</v>
      </c>
      <c r="D119" s="21" t="s">
        <v>24</v>
      </c>
      <c r="E119" s="21"/>
      <c r="F119" s="21"/>
      <c r="G119" s="29"/>
      <c r="H119" s="21"/>
      <c r="I119" s="21"/>
    </row>
    <row r="120" spans="1:9" ht="30">
      <c r="A120" s="21">
        <v>115</v>
      </c>
      <c r="B120" s="21">
        <v>123</v>
      </c>
      <c r="C120" s="21" t="s">
        <v>136</v>
      </c>
      <c r="D120" s="21" t="s">
        <v>24</v>
      </c>
      <c r="E120" s="21"/>
      <c r="F120" s="21"/>
      <c r="G120" s="29"/>
      <c r="H120" s="21"/>
      <c r="I120" s="21"/>
    </row>
    <row r="121" spans="1:9" ht="30">
      <c r="A121" s="21">
        <v>116</v>
      </c>
      <c r="B121" s="21">
        <v>124</v>
      </c>
      <c r="C121" s="21" t="s">
        <v>137</v>
      </c>
      <c r="D121" s="21" t="s">
        <v>24</v>
      </c>
      <c r="E121" s="21"/>
      <c r="F121" s="21"/>
      <c r="G121" s="29"/>
      <c r="H121" s="21"/>
      <c r="I121" s="21"/>
    </row>
    <row r="122" spans="1:9" ht="30">
      <c r="A122" s="21">
        <v>117</v>
      </c>
      <c r="B122" s="21">
        <v>125</v>
      </c>
      <c r="C122" s="21" t="s">
        <v>138</v>
      </c>
      <c r="D122" s="21" t="s">
        <v>24</v>
      </c>
      <c r="E122" s="21"/>
      <c r="F122" s="21"/>
      <c r="G122" s="29"/>
      <c r="H122" s="21"/>
      <c r="I122" s="21"/>
    </row>
    <row r="123" spans="1:9" ht="30">
      <c r="A123" s="21">
        <v>118</v>
      </c>
      <c r="B123" s="21">
        <v>126</v>
      </c>
      <c r="C123" s="21" t="s">
        <v>139</v>
      </c>
      <c r="D123" s="21" t="s">
        <v>24</v>
      </c>
      <c r="E123" s="21"/>
      <c r="F123" s="21"/>
      <c r="G123" s="29"/>
      <c r="H123" s="21"/>
      <c r="I123" s="21"/>
    </row>
    <row r="124" spans="1:9" ht="30">
      <c r="A124" s="21">
        <v>119</v>
      </c>
      <c r="B124" s="21">
        <v>127</v>
      </c>
      <c r="C124" s="21" t="s">
        <v>140</v>
      </c>
      <c r="D124" s="21" t="s">
        <v>24</v>
      </c>
      <c r="E124" s="21"/>
      <c r="F124" s="21"/>
      <c r="G124" s="29"/>
      <c r="H124" s="21"/>
      <c r="I124" s="21"/>
    </row>
    <row r="125" spans="1:9" ht="30">
      <c r="A125" s="21">
        <v>120</v>
      </c>
      <c r="B125" s="21">
        <v>128</v>
      </c>
      <c r="C125" s="21" t="s">
        <v>141</v>
      </c>
      <c r="D125" s="21" t="s">
        <v>24</v>
      </c>
      <c r="E125" s="21"/>
      <c r="F125" s="21"/>
      <c r="G125" s="29"/>
      <c r="H125" s="21"/>
      <c r="I125" s="21"/>
    </row>
    <row r="126" spans="1:9" ht="30">
      <c r="A126" s="21">
        <v>121</v>
      </c>
      <c r="B126" s="21">
        <v>129</v>
      </c>
      <c r="C126" s="21" t="s">
        <v>142</v>
      </c>
      <c r="D126" s="21" t="s">
        <v>24</v>
      </c>
      <c r="E126" s="21"/>
      <c r="F126" s="21"/>
      <c r="G126" s="29"/>
      <c r="H126" s="21"/>
      <c r="I126" s="21"/>
    </row>
    <row r="127" spans="1:9" ht="30">
      <c r="A127" s="21">
        <v>122</v>
      </c>
      <c r="B127" s="21">
        <v>130</v>
      </c>
      <c r="C127" s="21" t="s">
        <v>143</v>
      </c>
      <c r="D127" s="21" t="s">
        <v>24</v>
      </c>
      <c r="E127" s="21"/>
      <c r="F127" s="21"/>
      <c r="G127" s="29"/>
      <c r="H127" s="21"/>
      <c r="I127" s="21"/>
    </row>
    <row r="128" spans="1:9" ht="30">
      <c r="A128" s="21">
        <v>123</v>
      </c>
      <c r="B128" s="21">
        <v>131</v>
      </c>
      <c r="C128" s="21" t="s">
        <v>144</v>
      </c>
      <c r="D128" s="21" t="s">
        <v>24</v>
      </c>
      <c r="E128" s="21"/>
      <c r="F128" s="21"/>
      <c r="G128" s="29"/>
      <c r="H128" s="21"/>
      <c r="I128" s="21"/>
    </row>
    <row r="129" spans="1:9" ht="30">
      <c r="A129" s="21">
        <v>124</v>
      </c>
      <c r="B129" s="21">
        <v>132</v>
      </c>
      <c r="C129" s="21" t="s">
        <v>145</v>
      </c>
      <c r="D129" s="21" t="s">
        <v>24</v>
      </c>
      <c r="E129" s="21"/>
      <c r="F129" s="21"/>
      <c r="G129" s="29"/>
      <c r="H129" s="21"/>
      <c r="I129" s="21"/>
    </row>
    <row r="130" spans="1:9" ht="30">
      <c r="A130" s="21">
        <v>125</v>
      </c>
      <c r="B130" s="21">
        <v>133</v>
      </c>
      <c r="C130" s="21" t="s">
        <v>146</v>
      </c>
      <c r="D130" s="21" t="s">
        <v>24</v>
      </c>
      <c r="E130" s="21"/>
      <c r="F130" s="21"/>
      <c r="G130" s="29"/>
      <c r="H130" s="21"/>
      <c r="I130" s="21"/>
    </row>
    <row r="131" spans="1:9" ht="30">
      <c r="A131" s="21">
        <v>126</v>
      </c>
      <c r="B131" s="21">
        <v>134</v>
      </c>
      <c r="C131" s="21" t="s">
        <v>147</v>
      </c>
      <c r="D131" s="21" t="s">
        <v>24</v>
      </c>
      <c r="E131" s="21"/>
      <c r="F131" s="21"/>
      <c r="G131" s="29"/>
      <c r="H131" s="21"/>
      <c r="I131" s="21"/>
    </row>
    <row r="132" spans="1:9" ht="30">
      <c r="A132" s="21">
        <v>127</v>
      </c>
      <c r="B132" s="21">
        <v>136</v>
      </c>
      <c r="C132" s="21" t="s">
        <v>148</v>
      </c>
      <c r="D132" s="21" t="s">
        <v>24</v>
      </c>
      <c r="E132" s="21"/>
      <c r="F132" s="21"/>
      <c r="G132" s="29"/>
      <c r="H132" s="21"/>
      <c r="I132" s="21"/>
    </row>
    <row r="133" spans="1:9" ht="30">
      <c r="A133" s="21">
        <v>128</v>
      </c>
      <c r="B133" s="21">
        <v>137</v>
      </c>
      <c r="C133" s="21" t="s">
        <v>83</v>
      </c>
      <c r="D133" s="21" t="s">
        <v>24</v>
      </c>
      <c r="E133" s="21"/>
      <c r="F133" s="21"/>
      <c r="G133" s="29"/>
      <c r="H133" s="21"/>
      <c r="I133" s="21"/>
    </row>
    <row r="134" spans="1:9" ht="30">
      <c r="A134" s="21">
        <v>129</v>
      </c>
      <c r="B134" s="21">
        <v>138</v>
      </c>
      <c r="C134" s="21" t="s">
        <v>149</v>
      </c>
      <c r="D134" s="21" t="s">
        <v>24</v>
      </c>
      <c r="E134" s="21"/>
      <c r="F134" s="21"/>
      <c r="G134" s="29"/>
      <c r="H134" s="21"/>
      <c r="I134" s="21"/>
    </row>
    <row r="135" spans="1:9" ht="30">
      <c r="A135" s="21">
        <v>130</v>
      </c>
      <c r="B135" s="21">
        <v>139</v>
      </c>
      <c r="C135" s="21" t="s">
        <v>150</v>
      </c>
      <c r="D135" s="21" t="s">
        <v>24</v>
      </c>
      <c r="E135" s="21"/>
      <c r="F135" s="21"/>
      <c r="G135" s="29"/>
      <c r="H135" s="21"/>
      <c r="I135" s="21"/>
    </row>
    <row r="136" spans="1:9" ht="30">
      <c r="A136" s="21">
        <v>131</v>
      </c>
      <c r="B136" s="21">
        <v>140</v>
      </c>
      <c r="C136" s="21" t="s">
        <v>151</v>
      </c>
      <c r="D136" s="21" t="s">
        <v>24</v>
      </c>
      <c r="E136" s="21"/>
      <c r="F136" s="21"/>
      <c r="G136" s="29"/>
      <c r="H136" s="21"/>
      <c r="I136" s="21"/>
    </row>
    <row r="137" spans="1:9" ht="30">
      <c r="A137" s="21">
        <v>132</v>
      </c>
      <c r="B137" s="21">
        <v>141</v>
      </c>
      <c r="C137" s="21" t="s">
        <v>152</v>
      </c>
      <c r="D137" s="21" t="s">
        <v>24</v>
      </c>
      <c r="E137" s="21"/>
      <c r="F137" s="21"/>
      <c r="G137" s="29"/>
      <c r="H137" s="21"/>
      <c r="I137" s="21"/>
    </row>
    <row r="138" spans="1:9" ht="30">
      <c r="A138" s="21">
        <v>133</v>
      </c>
      <c r="B138" s="21">
        <v>142</v>
      </c>
      <c r="C138" s="21" t="s">
        <v>153</v>
      </c>
      <c r="D138" s="21" t="s">
        <v>24</v>
      </c>
      <c r="E138" s="21"/>
      <c r="F138" s="21"/>
      <c r="G138" s="29"/>
      <c r="H138" s="21"/>
      <c r="I138" s="21"/>
    </row>
    <row r="139" spans="1:9" ht="30">
      <c r="A139" s="21">
        <v>134</v>
      </c>
      <c r="B139" s="21">
        <v>143</v>
      </c>
      <c r="C139" s="21" t="s">
        <v>154</v>
      </c>
      <c r="D139" s="21" t="s">
        <v>24</v>
      </c>
      <c r="E139" s="21"/>
      <c r="F139" s="21"/>
      <c r="G139" s="29"/>
      <c r="H139" s="21"/>
      <c r="I139" s="21"/>
    </row>
    <row r="140" spans="1:9" ht="30">
      <c r="A140" s="21">
        <v>135</v>
      </c>
      <c r="B140" s="21">
        <v>147</v>
      </c>
      <c r="C140" s="21" t="s">
        <v>155</v>
      </c>
      <c r="D140" s="21" t="s">
        <v>24</v>
      </c>
      <c r="E140" s="21"/>
      <c r="F140" s="21"/>
      <c r="G140" s="29"/>
      <c r="H140" s="21"/>
      <c r="I140" s="21"/>
    </row>
    <row r="141" spans="1:9" ht="30">
      <c r="A141" s="21">
        <v>136</v>
      </c>
      <c r="B141" s="21">
        <v>148</v>
      </c>
      <c r="C141" s="21" t="s">
        <v>156</v>
      </c>
      <c r="D141" s="21" t="s">
        <v>24</v>
      </c>
      <c r="E141" s="21"/>
      <c r="F141" s="21"/>
      <c r="G141" s="29"/>
      <c r="H141" s="21"/>
      <c r="I141" s="21"/>
    </row>
    <row r="142" spans="1:9" ht="30">
      <c r="A142" s="21">
        <v>137</v>
      </c>
      <c r="B142" s="21">
        <v>149</v>
      </c>
      <c r="C142" s="21" t="s">
        <v>157</v>
      </c>
      <c r="D142" s="21" t="s">
        <v>24</v>
      </c>
      <c r="E142" s="21"/>
      <c r="F142" s="21"/>
      <c r="G142" s="29"/>
      <c r="H142" s="21"/>
      <c r="I142" s="21"/>
    </row>
    <row r="143" spans="1:9" ht="30">
      <c r="A143" s="21">
        <v>138</v>
      </c>
      <c r="B143" s="21">
        <v>150</v>
      </c>
      <c r="C143" s="21" t="s">
        <v>158</v>
      </c>
      <c r="D143" s="21" t="s">
        <v>24</v>
      </c>
      <c r="E143" s="21"/>
      <c r="F143" s="21"/>
      <c r="G143" s="29"/>
      <c r="H143" s="21"/>
      <c r="I143" s="21"/>
    </row>
    <row r="144" spans="1:9" ht="30">
      <c r="A144" s="21">
        <v>139</v>
      </c>
      <c r="B144" s="21">
        <v>151</v>
      </c>
      <c r="C144" s="21" t="s">
        <v>159</v>
      </c>
      <c r="D144" s="21" t="s">
        <v>24</v>
      </c>
      <c r="E144" s="21"/>
      <c r="F144" s="21"/>
      <c r="G144" s="29"/>
      <c r="H144" s="21"/>
      <c r="I144" s="21"/>
    </row>
    <row r="145" spans="1:9" ht="30">
      <c r="A145" s="21">
        <v>140</v>
      </c>
      <c r="B145" s="21">
        <v>153</v>
      </c>
      <c r="C145" s="21" t="s">
        <v>160</v>
      </c>
      <c r="D145" s="21" t="s">
        <v>24</v>
      </c>
      <c r="E145" s="21"/>
      <c r="F145" s="21"/>
      <c r="G145" s="29"/>
      <c r="H145" s="21"/>
      <c r="I145" s="21"/>
    </row>
    <row r="146" spans="1:9" ht="30">
      <c r="A146" s="21">
        <v>141</v>
      </c>
      <c r="B146" s="21">
        <v>154</v>
      </c>
      <c r="C146" s="21" t="s">
        <v>161</v>
      </c>
      <c r="D146" s="21" t="s">
        <v>24</v>
      </c>
      <c r="E146" s="21"/>
      <c r="F146" s="21"/>
      <c r="G146" s="29"/>
      <c r="H146" s="21"/>
      <c r="I146" s="21"/>
    </row>
    <row r="147" spans="1:9" ht="30">
      <c r="A147" s="21">
        <v>142</v>
      </c>
      <c r="B147" s="21">
        <v>155</v>
      </c>
      <c r="C147" s="21" t="s">
        <v>162</v>
      </c>
      <c r="D147" s="21" t="s">
        <v>24</v>
      </c>
      <c r="E147" s="21"/>
      <c r="F147" s="21"/>
      <c r="G147" s="29"/>
      <c r="H147" s="21"/>
      <c r="I147" s="21"/>
    </row>
    <row r="148" spans="1:9" ht="30">
      <c r="A148" s="21">
        <v>143</v>
      </c>
      <c r="B148" s="21">
        <v>156</v>
      </c>
      <c r="C148" s="21" t="s">
        <v>163</v>
      </c>
      <c r="D148" s="21" t="s">
        <v>24</v>
      </c>
      <c r="E148" s="21"/>
      <c r="F148" s="21"/>
      <c r="G148" s="29"/>
      <c r="H148" s="21"/>
      <c r="I148" s="21"/>
    </row>
    <row r="149" spans="1:9" ht="30">
      <c r="A149" s="21">
        <v>144</v>
      </c>
      <c r="B149" s="21">
        <v>157</v>
      </c>
      <c r="C149" s="21" t="s">
        <v>164</v>
      </c>
      <c r="D149" s="21" t="s">
        <v>24</v>
      </c>
      <c r="E149" s="21"/>
      <c r="F149" s="21"/>
      <c r="G149" s="29"/>
      <c r="H149" s="21"/>
      <c r="I149" s="21"/>
    </row>
    <row r="150" spans="1:9" ht="30">
      <c r="A150" s="21">
        <v>145</v>
      </c>
      <c r="B150" s="21">
        <v>158</v>
      </c>
      <c r="C150" s="21" t="s">
        <v>165</v>
      </c>
      <c r="D150" s="21" t="s">
        <v>24</v>
      </c>
      <c r="E150" s="21"/>
      <c r="F150" s="21"/>
      <c r="G150" s="29"/>
      <c r="H150" s="21"/>
      <c r="I150" s="21"/>
    </row>
    <row r="151" spans="1:9" ht="30">
      <c r="A151" s="21">
        <v>146</v>
      </c>
      <c r="B151" s="21">
        <v>159</v>
      </c>
      <c r="C151" s="21" t="s">
        <v>166</v>
      </c>
      <c r="D151" s="21" t="s">
        <v>24</v>
      </c>
      <c r="E151" s="21"/>
      <c r="F151" s="21"/>
      <c r="G151" s="29"/>
      <c r="H151" s="21"/>
      <c r="I151" s="21"/>
    </row>
    <row r="152" spans="1:9" ht="30">
      <c r="A152" s="21">
        <v>147</v>
      </c>
      <c r="B152" s="21">
        <v>161</v>
      </c>
      <c r="C152" s="21" t="s">
        <v>167</v>
      </c>
      <c r="D152" s="21" t="s">
        <v>24</v>
      </c>
      <c r="E152" s="21"/>
      <c r="F152" s="21"/>
      <c r="G152" s="29"/>
      <c r="H152" s="21"/>
      <c r="I152" s="21"/>
    </row>
    <row r="153" spans="1:9" ht="30">
      <c r="A153" s="21">
        <v>148</v>
      </c>
      <c r="B153" s="21">
        <v>162</v>
      </c>
      <c r="C153" s="21" t="s">
        <v>168</v>
      </c>
      <c r="D153" s="21" t="s">
        <v>24</v>
      </c>
      <c r="E153" s="21"/>
      <c r="F153" s="21"/>
      <c r="G153" s="29"/>
      <c r="H153" s="21"/>
      <c r="I153" s="21"/>
    </row>
    <row r="154" spans="1:9" ht="30">
      <c r="A154" s="21">
        <v>149</v>
      </c>
      <c r="B154" s="21">
        <v>163</v>
      </c>
      <c r="C154" s="21" t="s">
        <v>169</v>
      </c>
      <c r="D154" s="21" t="s">
        <v>24</v>
      </c>
      <c r="E154" s="21"/>
      <c r="F154" s="21"/>
      <c r="G154" s="29"/>
      <c r="H154" s="21"/>
      <c r="I154" s="21"/>
    </row>
    <row r="155" spans="1:9" ht="30">
      <c r="A155" s="21">
        <v>150</v>
      </c>
      <c r="B155" s="21">
        <v>164</v>
      </c>
      <c r="C155" s="21" t="s">
        <v>170</v>
      </c>
      <c r="D155" s="21" t="s">
        <v>24</v>
      </c>
      <c r="E155" s="21"/>
      <c r="F155" s="21"/>
      <c r="G155" s="29"/>
      <c r="H155" s="21"/>
      <c r="I155" s="21"/>
    </row>
    <row r="156" spans="1:9" ht="30">
      <c r="A156" s="21">
        <v>151</v>
      </c>
      <c r="B156" s="21">
        <v>165</v>
      </c>
      <c r="C156" s="21" t="s">
        <v>171</v>
      </c>
      <c r="D156" s="21" t="s">
        <v>24</v>
      </c>
      <c r="E156" s="21"/>
      <c r="F156" s="21"/>
      <c r="G156" s="29"/>
      <c r="H156" s="21"/>
      <c r="I156" s="21"/>
    </row>
    <row r="157" spans="1:9" ht="30">
      <c r="A157" s="21">
        <v>152</v>
      </c>
      <c r="B157" s="21">
        <v>166</v>
      </c>
      <c r="C157" s="21" t="s">
        <v>172</v>
      </c>
      <c r="D157" s="21" t="s">
        <v>24</v>
      </c>
      <c r="E157" s="21"/>
      <c r="F157" s="21"/>
      <c r="G157" s="29"/>
      <c r="H157" s="21"/>
      <c r="I157" s="21"/>
    </row>
    <row r="158" spans="1:9" ht="30">
      <c r="A158" s="21">
        <v>153</v>
      </c>
      <c r="B158" s="21">
        <v>167</v>
      </c>
      <c r="C158" s="21" t="s">
        <v>173</v>
      </c>
      <c r="D158" s="21" t="s">
        <v>24</v>
      </c>
      <c r="E158" s="21"/>
      <c r="F158" s="21"/>
      <c r="G158" s="29"/>
      <c r="H158" s="21"/>
      <c r="I158" s="21"/>
    </row>
    <row r="159" spans="1:9" ht="30">
      <c r="A159" s="21">
        <v>154</v>
      </c>
      <c r="B159" s="21">
        <v>168</v>
      </c>
      <c r="C159" s="21" t="s">
        <v>174</v>
      </c>
      <c r="D159" s="21" t="s">
        <v>24</v>
      </c>
      <c r="E159" s="21"/>
      <c r="F159" s="21"/>
      <c r="G159" s="29"/>
      <c r="H159" s="21"/>
      <c r="I159" s="21"/>
    </row>
    <row r="160" spans="1:9" ht="30">
      <c r="A160" s="21">
        <v>155</v>
      </c>
      <c r="B160" s="21">
        <v>169</v>
      </c>
      <c r="C160" s="21" t="s">
        <v>175</v>
      </c>
      <c r="D160" s="21" t="s">
        <v>24</v>
      </c>
      <c r="E160" s="21"/>
      <c r="F160" s="21"/>
      <c r="G160" s="29"/>
      <c r="H160" s="21"/>
      <c r="I160" s="21"/>
    </row>
    <row r="161" spans="1:9" ht="30">
      <c r="A161" s="21">
        <v>156</v>
      </c>
      <c r="B161" s="21">
        <v>170</v>
      </c>
      <c r="C161" s="21" t="s">
        <v>176</v>
      </c>
      <c r="D161" s="21" t="s">
        <v>24</v>
      </c>
      <c r="E161" s="21"/>
      <c r="F161" s="21"/>
      <c r="G161" s="29"/>
      <c r="H161" s="21"/>
      <c r="I161" s="21"/>
    </row>
    <row r="162" spans="1:9" ht="30">
      <c r="A162" s="21">
        <v>157</v>
      </c>
      <c r="B162" s="21">
        <v>171</v>
      </c>
      <c r="C162" s="21" t="s">
        <v>177</v>
      </c>
      <c r="D162" s="21" t="s">
        <v>24</v>
      </c>
      <c r="E162" s="21"/>
      <c r="F162" s="21"/>
      <c r="G162" s="29"/>
      <c r="H162" s="21"/>
      <c r="I162" s="21"/>
    </row>
    <row r="163" spans="1:9" ht="30">
      <c r="A163" s="21">
        <v>158</v>
      </c>
      <c r="B163" s="21">
        <v>172</v>
      </c>
      <c r="C163" s="21" t="s">
        <v>178</v>
      </c>
      <c r="D163" s="21" t="s">
        <v>24</v>
      </c>
      <c r="E163" s="21"/>
      <c r="F163" s="21"/>
      <c r="G163" s="29"/>
      <c r="H163" s="21"/>
      <c r="I163" s="21"/>
    </row>
    <row r="164" spans="1:9" ht="30">
      <c r="A164" s="21">
        <v>159</v>
      </c>
      <c r="B164" s="21">
        <v>173</v>
      </c>
      <c r="C164" s="21" t="s">
        <v>179</v>
      </c>
      <c r="D164" s="21" t="s">
        <v>24</v>
      </c>
      <c r="E164" s="21"/>
      <c r="F164" s="21"/>
      <c r="G164" s="29"/>
      <c r="H164" s="21"/>
      <c r="I164" s="21"/>
    </row>
    <row r="165" spans="1:9" ht="30">
      <c r="A165" s="21">
        <v>160</v>
      </c>
      <c r="B165" s="21">
        <v>176</v>
      </c>
      <c r="C165" s="21" t="s">
        <v>180</v>
      </c>
      <c r="D165" s="21" t="s">
        <v>24</v>
      </c>
      <c r="E165" s="21"/>
      <c r="F165" s="21"/>
      <c r="G165" s="29"/>
      <c r="H165" s="21"/>
      <c r="I165" s="21"/>
    </row>
    <row r="166" spans="1:9" ht="30">
      <c r="A166" s="21">
        <v>161</v>
      </c>
      <c r="B166" s="21">
        <v>177</v>
      </c>
      <c r="C166" s="21" t="s">
        <v>181</v>
      </c>
      <c r="D166" s="21" t="s">
        <v>24</v>
      </c>
      <c r="E166" s="21"/>
      <c r="F166" s="21"/>
      <c r="G166" s="29"/>
      <c r="H166" s="21"/>
      <c r="I166" s="21"/>
    </row>
    <row r="167" spans="1:9" ht="30">
      <c r="A167" s="21">
        <v>162</v>
      </c>
      <c r="B167" s="21">
        <v>178</v>
      </c>
      <c r="C167" s="21" t="s">
        <v>182</v>
      </c>
      <c r="D167" s="21" t="s">
        <v>24</v>
      </c>
      <c r="E167" s="21"/>
      <c r="F167" s="21"/>
      <c r="G167" s="29"/>
      <c r="H167" s="21"/>
      <c r="I167" s="21"/>
    </row>
    <row r="168" spans="1:9" ht="30">
      <c r="A168" s="21">
        <v>163</v>
      </c>
      <c r="B168" s="21">
        <v>180</v>
      </c>
      <c r="C168" s="21" t="s">
        <v>183</v>
      </c>
      <c r="D168" s="21" t="s">
        <v>24</v>
      </c>
      <c r="E168" s="21"/>
      <c r="F168" s="21"/>
      <c r="G168" s="29"/>
      <c r="H168" s="21"/>
      <c r="I168" s="21"/>
    </row>
    <row r="169" spans="1:9" ht="30">
      <c r="A169" s="21">
        <v>164</v>
      </c>
      <c r="B169" s="21">
        <v>181</v>
      </c>
      <c r="C169" s="21" t="s">
        <v>184</v>
      </c>
      <c r="D169" s="21" t="s">
        <v>24</v>
      </c>
      <c r="E169" s="21"/>
      <c r="F169" s="21"/>
      <c r="G169" s="29"/>
      <c r="H169" s="21"/>
      <c r="I169" s="21"/>
    </row>
    <row r="170" spans="1:9" ht="30">
      <c r="A170" s="21">
        <v>165</v>
      </c>
      <c r="B170" s="21">
        <v>182</v>
      </c>
      <c r="C170" s="21" t="s">
        <v>185</v>
      </c>
      <c r="D170" s="21" t="s">
        <v>24</v>
      </c>
      <c r="E170" s="21"/>
      <c r="F170" s="21"/>
      <c r="G170" s="29"/>
      <c r="H170" s="21"/>
      <c r="I170" s="21"/>
    </row>
    <row r="171" spans="1:9" ht="30">
      <c r="A171" s="21">
        <v>166</v>
      </c>
      <c r="B171" s="21">
        <v>183</v>
      </c>
      <c r="C171" s="21" t="s">
        <v>186</v>
      </c>
      <c r="D171" s="21" t="s">
        <v>24</v>
      </c>
      <c r="E171" s="21"/>
      <c r="F171" s="21"/>
      <c r="G171" s="29"/>
      <c r="H171" s="21"/>
      <c r="I171" s="21"/>
    </row>
    <row r="172" spans="1:9" ht="30">
      <c r="A172" s="21">
        <v>167</v>
      </c>
      <c r="B172" s="21">
        <v>184</v>
      </c>
      <c r="C172" s="21" t="s">
        <v>187</v>
      </c>
      <c r="D172" s="21" t="s">
        <v>24</v>
      </c>
      <c r="E172" s="21"/>
      <c r="F172" s="21"/>
      <c r="G172" s="29"/>
      <c r="H172" s="21"/>
      <c r="I172" s="21"/>
    </row>
    <row r="173" spans="1:9" ht="30">
      <c r="A173" s="21">
        <v>168</v>
      </c>
      <c r="B173" s="21">
        <v>185</v>
      </c>
      <c r="C173" s="21" t="s">
        <v>188</v>
      </c>
      <c r="D173" s="21" t="s">
        <v>24</v>
      </c>
      <c r="E173" s="21"/>
      <c r="F173" s="21"/>
      <c r="G173" s="29"/>
      <c r="H173" s="21"/>
      <c r="I173" s="21"/>
    </row>
    <row r="174" spans="1:9" ht="30">
      <c r="A174" s="21">
        <v>169</v>
      </c>
      <c r="B174" s="21">
        <v>186</v>
      </c>
      <c r="C174" s="21" t="s">
        <v>189</v>
      </c>
      <c r="D174" s="21" t="s">
        <v>24</v>
      </c>
      <c r="E174" s="21"/>
      <c r="F174" s="21"/>
      <c r="G174" s="29"/>
      <c r="H174" s="21"/>
      <c r="I174" s="21"/>
    </row>
    <row r="175" spans="1:9" ht="30">
      <c r="A175" s="21">
        <v>170</v>
      </c>
      <c r="B175" s="21">
        <v>188</v>
      </c>
      <c r="C175" s="21" t="s">
        <v>190</v>
      </c>
      <c r="D175" s="21" t="s">
        <v>24</v>
      </c>
      <c r="E175" s="21"/>
      <c r="F175" s="21"/>
      <c r="G175" s="29"/>
      <c r="H175" s="21"/>
      <c r="I175" s="21"/>
    </row>
    <row r="176" spans="1:9" ht="30">
      <c r="A176" s="21">
        <v>171</v>
      </c>
      <c r="B176" s="21">
        <v>189</v>
      </c>
      <c r="C176" s="21" t="s">
        <v>191</v>
      </c>
      <c r="D176" s="21" t="s">
        <v>24</v>
      </c>
      <c r="E176" s="21"/>
      <c r="F176" s="21"/>
      <c r="G176" s="29"/>
      <c r="H176" s="21"/>
      <c r="I176" s="21"/>
    </row>
    <row r="177" spans="1:9" ht="30">
      <c r="A177" s="21">
        <v>172</v>
      </c>
      <c r="B177" s="21">
        <v>190</v>
      </c>
      <c r="C177" s="21" t="s">
        <v>192</v>
      </c>
      <c r="D177" s="21" t="s">
        <v>24</v>
      </c>
      <c r="E177" s="21"/>
      <c r="F177" s="21"/>
      <c r="G177" s="29"/>
      <c r="H177" s="21"/>
      <c r="I177" s="21"/>
    </row>
    <row r="178" spans="1:9" ht="30">
      <c r="A178" s="21">
        <v>173</v>
      </c>
      <c r="B178" s="21">
        <v>191</v>
      </c>
      <c r="C178" s="21" t="s">
        <v>193</v>
      </c>
      <c r="D178" s="21" t="s">
        <v>24</v>
      </c>
      <c r="E178" s="21"/>
      <c r="F178" s="21"/>
      <c r="G178" s="29"/>
      <c r="H178" s="21"/>
      <c r="I178" s="21"/>
    </row>
    <row r="179" spans="1:9" ht="30">
      <c r="A179" s="21">
        <v>174</v>
      </c>
      <c r="B179" s="21">
        <v>192</v>
      </c>
      <c r="C179" s="21" t="s">
        <v>194</v>
      </c>
      <c r="D179" s="21" t="s">
        <v>24</v>
      </c>
      <c r="E179" s="21"/>
      <c r="F179" s="21"/>
      <c r="G179" s="29"/>
      <c r="H179" s="21"/>
      <c r="I179" s="21"/>
    </row>
    <row r="180" spans="1:9" ht="30">
      <c r="A180" s="21">
        <v>175</v>
      </c>
      <c r="B180" s="21">
        <v>193</v>
      </c>
      <c r="C180" s="21" t="s">
        <v>195</v>
      </c>
      <c r="D180" s="21" t="s">
        <v>24</v>
      </c>
      <c r="E180" s="21"/>
      <c r="F180" s="21"/>
      <c r="G180" s="29"/>
      <c r="H180" s="21"/>
      <c r="I180" s="21"/>
    </row>
    <row r="181" spans="1:9" ht="30">
      <c r="A181" s="21">
        <v>176</v>
      </c>
      <c r="B181" s="21">
        <v>194</v>
      </c>
      <c r="C181" s="21" t="s">
        <v>196</v>
      </c>
      <c r="D181" s="21" t="s">
        <v>24</v>
      </c>
      <c r="E181" s="21"/>
      <c r="F181" s="21"/>
      <c r="G181" s="29"/>
      <c r="H181" s="21"/>
      <c r="I181" s="21"/>
    </row>
    <row r="182" spans="1:9" ht="30">
      <c r="A182" s="21">
        <v>177</v>
      </c>
      <c r="B182" s="21">
        <v>195</v>
      </c>
      <c r="C182" s="21" t="s">
        <v>197</v>
      </c>
      <c r="D182" s="21" t="s">
        <v>24</v>
      </c>
      <c r="E182" s="21"/>
      <c r="F182" s="21"/>
      <c r="G182" s="29"/>
      <c r="H182" s="21"/>
      <c r="I182" s="21"/>
    </row>
    <row r="183" spans="1:9" ht="30">
      <c r="A183" s="21">
        <v>178</v>
      </c>
      <c r="B183" s="21">
        <v>196</v>
      </c>
      <c r="C183" s="21" t="s">
        <v>198</v>
      </c>
      <c r="D183" s="21" t="s">
        <v>24</v>
      </c>
      <c r="E183" s="21"/>
      <c r="F183" s="21"/>
      <c r="G183" s="29"/>
      <c r="H183" s="21"/>
      <c r="I183" s="21"/>
    </row>
    <row r="184" spans="1:9" ht="30">
      <c r="A184" s="21">
        <v>179</v>
      </c>
      <c r="B184" s="21">
        <v>197</v>
      </c>
      <c r="C184" s="21" t="s">
        <v>199</v>
      </c>
      <c r="D184" s="21" t="s">
        <v>24</v>
      </c>
      <c r="E184" s="21"/>
      <c r="F184" s="21"/>
      <c r="G184" s="29"/>
      <c r="H184" s="21"/>
      <c r="I184" s="21"/>
    </row>
    <row r="185" spans="1:9" ht="30">
      <c r="A185" s="21">
        <v>180</v>
      </c>
      <c r="B185" s="21">
        <v>198</v>
      </c>
      <c r="C185" s="21" t="s">
        <v>200</v>
      </c>
      <c r="D185" s="21" t="s">
        <v>24</v>
      </c>
      <c r="E185" s="21"/>
      <c r="F185" s="21"/>
      <c r="G185" s="29"/>
      <c r="H185" s="21"/>
      <c r="I185" s="21"/>
    </row>
    <row r="186" spans="1:9" ht="30">
      <c r="A186" s="21">
        <v>181</v>
      </c>
      <c r="B186" s="21">
        <v>199</v>
      </c>
      <c r="C186" s="21" t="s">
        <v>201</v>
      </c>
      <c r="D186" s="21" t="s">
        <v>24</v>
      </c>
      <c r="E186" s="21"/>
      <c r="F186" s="21"/>
      <c r="G186" s="29"/>
      <c r="H186" s="21"/>
      <c r="I186" s="21"/>
    </row>
    <row r="187" spans="1:9" ht="30">
      <c r="A187" s="21">
        <v>182</v>
      </c>
      <c r="B187" s="21">
        <v>200</v>
      </c>
      <c r="C187" s="21" t="s">
        <v>202</v>
      </c>
      <c r="D187" s="21" t="s">
        <v>24</v>
      </c>
      <c r="E187" s="21"/>
      <c r="F187" s="21"/>
      <c r="G187" s="29"/>
      <c r="H187" s="21"/>
      <c r="I187" s="21"/>
    </row>
    <row r="188" spans="1:9" ht="30">
      <c r="A188" s="21">
        <v>183</v>
      </c>
      <c r="B188" s="21">
        <v>201</v>
      </c>
      <c r="C188" s="21" t="s">
        <v>203</v>
      </c>
      <c r="D188" s="21" t="s">
        <v>24</v>
      </c>
      <c r="E188" s="21"/>
      <c r="F188" s="21"/>
      <c r="G188" s="29"/>
      <c r="H188" s="21"/>
      <c r="I188" s="21"/>
    </row>
    <row r="189" spans="1:9" ht="30">
      <c r="A189" s="21">
        <v>184</v>
      </c>
      <c r="B189" s="21">
        <v>202</v>
      </c>
      <c r="C189" s="21" t="s">
        <v>204</v>
      </c>
      <c r="D189" s="21" t="s">
        <v>24</v>
      </c>
      <c r="E189" s="21"/>
      <c r="F189" s="21"/>
      <c r="G189" s="29"/>
      <c r="H189" s="21"/>
      <c r="I189" s="21"/>
    </row>
    <row r="190" spans="1:9" ht="30">
      <c r="A190" s="21">
        <v>185</v>
      </c>
      <c r="B190" s="21">
        <v>203</v>
      </c>
      <c r="C190" s="21" t="s">
        <v>205</v>
      </c>
      <c r="D190" s="21" t="s">
        <v>24</v>
      </c>
      <c r="E190" s="21"/>
      <c r="F190" s="21"/>
      <c r="G190" s="29"/>
      <c r="H190" s="21"/>
      <c r="I190" s="21"/>
    </row>
    <row r="191" spans="1:9" ht="30">
      <c r="A191" s="21">
        <v>186</v>
      </c>
      <c r="B191" s="21">
        <v>204</v>
      </c>
      <c r="C191" s="21" t="s">
        <v>206</v>
      </c>
      <c r="D191" s="21" t="s">
        <v>24</v>
      </c>
      <c r="E191" s="21"/>
      <c r="F191" s="21"/>
      <c r="G191" s="29"/>
      <c r="H191" s="21"/>
      <c r="I191" s="21"/>
    </row>
    <row r="192" spans="1:9" ht="30">
      <c r="A192" s="21">
        <v>187</v>
      </c>
      <c r="B192" s="21">
        <v>205</v>
      </c>
      <c r="C192" s="21" t="s">
        <v>207</v>
      </c>
      <c r="D192" s="21" t="s">
        <v>24</v>
      </c>
      <c r="E192" s="21"/>
      <c r="F192" s="21"/>
      <c r="G192" s="29"/>
      <c r="H192" s="21"/>
      <c r="I192" s="21"/>
    </row>
    <row r="193" spans="1:9" ht="30">
      <c r="A193" s="21">
        <v>188</v>
      </c>
      <c r="B193" s="21">
        <v>206</v>
      </c>
      <c r="C193" s="21" t="s">
        <v>208</v>
      </c>
      <c r="D193" s="21" t="s">
        <v>24</v>
      </c>
      <c r="E193" s="21"/>
      <c r="F193" s="21"/>
      <c r="G193" s="29"/>
      <c r="H193" s="21"/>
      <c r="I193" s="21"/>
    </row>
    <row r="194" spans="1:9" ht="30">
      <c r="A194" s="21">
        <v>189</v>
      </c>
      <c r="B194" s="21">
        <v>207</v>
      </c>
      <c r="C194" s="21" t="s">
        <v>209</v>
      </c>
      <c r="D194" s="21" t="s">
        <v>24</v>
      </c>
      <c r="E194" s="21"/>
      <c r="F194" s="21"/>
      <c r="G194" s="29"/>
      <c r="H194" s="21"/>
      <c r="I194" s="21"/>
    </row>
    <row r="195" spans="1:9">
      <c r="A195" s="21">
        <v>190</v>
      </c>
      <c r="B195" s="21">
        <v>208</v>
      </c>
      <c r="C195" s="21" t="s">
        <v>169</v>
      </c>
      <c r="D195" s="21"/>
      <c r="E195" s="21"/>
      <c r="F195" s="21"/>
      <c r="G195" s="29"/>
      <c r="H195" s="21"/>
      <c r="I195" s="21"/>
    </row>
    <row r="196" spans="1:9" ht="30">
      <c r="A196" s="21">
        <v>191</v>
      </c>
      <c r="B196" s="21">
        <v>209</v>
      </c>
      <c r="C196" s="21" t="s">
        <v>210</v>
      </c>
      <c r="D196" s="21" t="s">
        <v>24</v>
      </c>
      <c r="E196" s="21"/>
      <c r="F196" s="21"/>
      <c r="G196" s="29"/>
      <c r="H196" s="21"/>
      <c r="I196" s="21"/>
    </row>
    <row r="197" spans="1:9" ht="30">
      <c r="A197" s="21">
        <v>192</v>
      </c>
      <c r="B197" s="21">
        <v>210</v>
      </c>
      <c r="C197" s="21" t="s">
        <v>211</v>
      </c>
      <c r="D197" s="21" t="s">
        <v>24</v>
      </c>
      <c r="E197" s="21"/>
      <c r="F197" s="21"/>
      <c r="G197" s="29"/>
      <c r="H197" s="21"/>
      <c r="I197" s="21"/>
    </row>
    <row r="198" spans="1:9" ht="30">
      <c r="A198" s="21">
        <v>193</v>
      </c>
      <c r="B198" s="21">
        <v>211</v>
      </c>
      <c r="C198" s="21" t="s">
        <v>212</v>
      </c>
      <c r="D198" s="21" t="s">
        <v>24</v>
      </c>
      <c r="E198" s="21"/>
      <c r="F198" s="21"/>
      <c r="G198" s="29"/>
      <c r="H198" s="21"/>
      <c r="I198" s="21"/>
    </row>
    <row r="199" spans="1:9" ht="30">
      <c r="A199" s="21">
        <v>194</v>
      </c>
      <c r="B199" s="21">
        <v>212</v>
      </c>
      <c r="C199" s="21" t="s">
        <v>213</v>
      </c>
      <c r="D199" s="21" t="s">
        <v>24</v>
      </c>
      <c r="E199" s="21"/>
      <c r="F199" s="21"/>
      <c r="G199" s="29"/>
      <c r="H199" s="21"/>
      <c r="I199" s="21"/>
    </row>
    <row r="200" spans="1:9" ht="30">
      <c r="A200" s="21">
        <v>195</v>
      </c>
      <c r="B200" s="21">
        <v>214</v>
      </c>
      <c r="C200" s="21" t="s">
        <v>214</v>
      </c>
      <c r="D200" s="21" t="s">
        <v>24</v>
      </c>
      <c r="E200" s="21"/>
      <c r="F200" s="21"/>
      <c r="G200" s="29"/>
      <c r="H200" s="21"/>
      <c r="I200" s="21"/>
    </row>
    <row r="201" spans="1:9" ht="30">
      <c r="A201" s="21">
        <v>196</v>
      </c>
      <c r="B201" s="21">
        <v>215</v>
      </c>
      <c r="C201" s="21" t="s">
        <v>215</v>
      </c>
      <c r="D201" s="21" t="s">
        <v>24</v>
      </c>
      <c r="E201" s="21"/>
      <c r="F201" s="21"/>
      <c r="G201" s="29"/>
      <c r="H201" s="21"/>
      <c r="I201" s="21"/>
    </row>
    <row r="202" spans="1:9" ht="30">
      <c r="A202" s="21">
        <v>197</v>
      </c>
      <c r="B202" s="21">
        <v>216</v>
      </c>
      <c r="C202" s="21" t="s">
        <v>216</v>
      </c>
      <c r="D202" s="21" t="s">
        <v>24</v>
      </c>
      <c r="E202" s="21"/>
      <c r="F202" s="21"/>
      <c r="G202" s="29"/>
      <c r="H202" s="21"/>
      <c r="I202" s="21"/>
    </row>
    <row r="203" spans="1:9" ht="30">
      <c r="A203" s="21">
        <v>198</v>
      </c>
      <c r="B203" s="21">
        <v>217</v>
      </c>
      <c r="C203" s="21" t="s">
        <v>217</v>
      </c>
      <c r="D203" s="21" t="s">
        <v>24</v>
      </c>
      <c r="E203" s="21"/>
      <c r="F203" s="21"/>
      <c r="G203" s="29"/>
      <c r="H203" s="21"/>
      <c r="I203" s="21"/>
    </row>
    <row r="204" spans="1:9" ht="30">
      <c r="A204" s="21">
        <v>199</v>
      </c>
      <c r="B204" s="21">
        <v>218</v>
      </c>
      <c r="C204" s="21" t="s">
        <v>218</v>
      </c>
      <c r="D204" s="21" t="s">
        <v>24</v>
      </c>
      <c r="E204" s="21"/>
      <c r="F204" s="21"/>
      <c r="G204" s="29"/>
      <c r="H204" s="21"/>
      <c r="I204" s="21"/>
    </row>
    <row r="205" spans="1:9" ht="30">
      <c r="A205" s="21">
        <v>200</v>
      </c>
      <c r="B205" s="21">
        <v>219</v>
      </c>
      <c r="C205" s="21" t="s">
        <v>219</v>
      </c>
      <c r="D205" s="21" t="s">
        <v>24</v>
      </c>
      <c r="E205" s="21"/>
      <c r="F205" s="21"/>
      <c r="G205" s="29"/>
      <c r="H205" s="21"/>
      <c r="I205" s="21"/>
    </row>
    <row r="206" spans="1:9" ht="30">
      <c r="A206" s="21">
        <v>201</v>
      </c>
      <c r="B206" s="21">
        <v>221</v>
      </c>
      <c r="C206" s="21" t="s">
        <v>220</v>
      </c>
      <c r="D206" s="21" t="s">
        <v>24</v>
      </c>
      <c r="E206" s="21"/>
      <c r="F206" s="21"/>
      <c r="G206" s="29"/>
      <c r="H206" s="21"/>
      <c r="I206" s="21"/>
    </row>
    <row r="207" spans="1:9" ht="30">
      <c r="A207" s="21">
        <v>202</v>
      </c>
      <c r="B207" s="21">
        <v>222</v>
      </c>
      <c r="C207" s="21" t="s">
        <v>221</v>
      </c>
      <c r="D207" s="21" t="s">
        <v>24</v>
      </c>
      <c r="E207" s="21"/>
      <c r="F207" s="21"/>
      <c r="G207" s="29"/>
      <c r="H207" s="21"/>
      <c r="I207" s="21"/>
    </row>
    <row r="208" spans="1:9" ht="30">
      <c r="A208" s="21">
        <v>203</v>
      </c>
      <c r="B208" s="21">
        <v>223</v>
      </c>
      <c r="C208" s="21" t="s">
        <v>222</v>
      </c>
      <c r="D208" s="21" t="s">
        <v>24</v>
      </c>
      <c r="E208" s="21"/>
      <c r="F208" s="21"/>
      <c r="G208" s="29"/>
      <c r="H208" s="21"/>
      <c r="I208" s="21"/>
    </row>
    <row r="209" spans="1:9" ht="30">
      <c r="A209" s="21">
        <v>204</v>
      </c>
      <c r="B209" s="21">
        <v>225</v>
      </c>
      <c r="C209" s="21" t="s">
        <v>223</v>
      </c>
      <c r="D209" s="21" t="s">
        <v>24</v>
      </c>
      <c r="E209" s="21"/>
      <c r="F209" s="21"/>
      <c r="G209" s="29"/>
      <c r="H209" s="21"/>
      <c r="I209" s="21"/>
    </row>
    <row r="210" spans="1:9" ht="30">
      <c r="A210" s="21">
        <v>205</v>
      </c>
      <c r="B210" s="21">
        <v>226</v>
      </c>
      <c r="C210" s="21" t="s">
        <v>224</v>
      </c>
      <c r="D210" s="21" t="s">
        <v>24</v>
      </c>
      <c r="E210" s="21"/>
      <c r="F210" s="21"/>
      <c r="G210" s="29"/>
      <c r="H210" s="21"/>
      <c r="I210" s="21"/>
    </row>
    <row r="211" spans="1:9" ht="30">
      <c r="A211" s="21">
        <v>206</v>
      </c>
      <c r="B211" s="21">
        <v>227</v>
      </c>
      <c r="C211" s="21" t="s">
        <v>225</v>
      </c>
      <c r="D211" s="21" t="s">
        <v>24</v>
      </c>
      <c r="E211" s="21"/>
      <c r="F211" s="21"/>
      <c r="G211" s="29"/>
      <c r="H211" s="21"/>
      <c r="I211" s="21"/>
    </row>
    <row r="212" spans="1:9" ht="30">
      <c r="A212" s="21">
        <v>207</v>
      </c>
      <c r="B212" s="21">
        <v>228</v>
      </c>
      <c r="C212" s="21" t="s">
        <v>226</v>
      </c>
      <c r="D212" s="21" t="s">
        <v>24</v>
      </c>
      <c r="E212" s="21"/>
      <c r="F212" s="21"/>
      <c r="G212" s="29"/>
      <c r="H212" s="21"/>
      <c r="I212" s="21"/>
    </row>
    <row r="213" spans="1:9" ht="30">
      <c r="A213" s="21">
        <v>208</v>
      </c>
      <c r="B213" s="21">
        <v>229</v>
      </c>
      <c r="C213" s="21" t="s">
        <v>227</v>
      </c>
      <c r="D213" s="21" t="s">
        <v>24</v>
      </c>
      <c r="E213" s="21"/>
      <c r="F213" s="21"/>
      <c r="G213" s="29"/>
      <c r="H213" s="21"/>
      <c r="I213" s="21"/>
    </row>
    <row r="214" spans="1:9" ht="30">
      <c r="A214" s="21">
        <v>209</v>
      </c>
      <c r="B214" s="21">
        <v>230</v>
      </c>
      <c r="C214" s="21" t="s">
        <v>228</v>
      </c>
      <c r="D214" s="21" t="s">
        <v>24</v>
      </c>
      <c r="E214" s="21"/>
      <c r="F214" s="21"/>
      <c r="G214" s="29"/>
      <c r="H214" s="21"/>
      <c r="I214" s="21"/>
    </row>
    <row r="215" spans="1:9" ht="30">
      <c r="A215" s="21">
        <v>210</v>
      </c>
      <c r="B215" s="21">
        <v>231</v>
      </c>
      <c r="C215" s="21" t="s">
        <v>229</v>
      </c>
      <c r="D215" s="21" t="s">
        <v>24</v>
      </c>
      <c r="E215" s="21"/>
      <c r="F215" s="21"/>
      <c r="G215" s="29"/>
      <c r="H215" s="21"/>
      <c r="I215" s="21"/>
    </row>
    <row r="216" spans="1:9" ht="30">
      <c r="A216" s="21">
        <v>211</v>
      </c>
      <c r="B216" s="21">
        <v>232</v>
      </c>
      <c r="C216" s="21" t="s">
        <v>230</v>
      </c>
      <c r="D216" s="21" t="s">
        <v>24</v>
      </c>
      <c r="E216" s="21"/>
      <c r="F216" s="21"/>
      <c r="G216" s="29"/>
      <c r="H216" s="21"/>
      <c r="I216" s="21"/>
    </row>
    <row r="217" spans="1:9" ht="30">
      <c r="A217" s="21">
        <v>212</v>
      </c>
      <c r="B217" s="21">
        <v>233</v>
      </c>
      <c r="C217" s="21" t="s">
        <v>166</v>
      </c>
      <c r="D217" s="21" t="s">
        <v>24</v>
      </c>
      <c r="E217" s="21"/>
      <c r="F217" s="21"/>
      <c r="G217" s="29"/>
      <c r="H217" s="21"/>
      <c r="I217" s="21"/>
    </row>
    <row r="218" spans="1:9" ht="30">
      <c r="A218" s="21">
        <v>213</v>
      </c>
      <c r="B218" s="21">
        <v>234</v>
      </c>
      <c r="C218" s="21" t="s">
        <v>231</v>
      </c>
      <c r="D218" s="21" t="s">
        <v>24</v>
      </c>
      <c r="E218" s="21"/>
      <c r="F218" s="21"/>
      <c r="G218" s="29"/>
      <c r="H218" s="21"/>
      <c r="I218" s="21"/>
    </row>
    <row r="219" spans="1:9" ht="30">
      <c r="A219" s="21">
        <v>214</v>
      </c>
      <c r="B219" s="21">
        <v>235</v>
      </c>
      <c r="C219" s="21" t="s">
        <v>232</v>
      </c>
      <c r="D219" s="21" t="s">
        <v>24</v>
      </c>
      <c r="E219" s="21"/>
      <c r="F219" s="21"/>
      <c r="G219" s="29"/>
      <c r="H219" s="21"/>
      <c r="I219" s="21"/>
    </row>
    <row r="220" spans="1:9" ht="30">
      <c r="A220" s="21">
        <v>215</v>
      </c>
      <c r="B220" s="21">
        <v>236</v>
      </c>
      <c r="C220" s="21" t="s">
        <v>233</v>
      </c>
      <c r="D220" s="21" t="s">
        <v>24</v>
      </c>
      <c r="E220" s="21"/>
      <c r="F220" s="21"/>
      <c r="G220" s="29"/>
      <c r="H220" s="21"/>
      <c r="I220" s="21"/>
    </row>
    <row r="221" spans="1:9" ht="30">
      <c r="A221" s="21">
        <v>216</v>
      </c>
      <c r="B221" s="21">
        <v>237</v>
      </c>
      <c r="C221" s="21" t="s">
        <v>234</v>
      </c>
      <c r="D221" s="21" t="s">
        <v>24</v>
      </c>
      <c r="E221" s="21"/>
      <c r="F221" s="21"/>
      <c r="G221" s="29"/>
      <c r="H221" s="21"/>
      <c r="I221" s="21"/>
    </row>
    <row r="222" spans="1:9" ht="30">
      <c r="A222" s="21">
        <v>217</v>
      </c>
      <c r="B222" s="21">
        <v>239</v>
      </c>
      <c r="C222" s="21" t="s">
        <v>235</v>
      </c>
      <c r="D222" s="21" t="s">
        <v>24</v>
      </c>
      <c r="E222" s="21"/>
      <c r="F222" s="21"/>
      <c r="G222" s="29"/>
      <c r="H222" s="21"/>
      <c r="I222" s="21"/>
    </row>
    <row r="223" spans="1:9" ht="30">
      <c r="A223" s="21">
        <v>218</v>
      </c>
      <c r="B223" s="21">
        <v>241</v>
      </c>
      <c r="C223" s="21" t="s">
        <v>236</v>
      </c>
      <c r="D223" s="21" t="s">
        <v>24</v>
      </c>
      <c r="E223" s="21"/>
      <c r="F223" s="21"/>
      <c r="G223" s="29"/>
      <c r="H223" s="21"/>
      <c r="I223" s="21"/>
    </row>
    <row r="224" spans="1:9" ht="30">
      <c r="A224" s="21">
        <v>219</v>
      </c>
      <c r="B224" s="21">
        <v>242</v>
      </c>
      <c r="C224" s="21" t="s">
        <v>237</v>
      </c>
      <c r="D224" s="21" t="s">
        <v>24</v>
      </c>
      <c r="E224" s="21"/>
      <c r="F224" s="21"/>
      <c r="G224" s="29"/>
      <c r="H224" s="21"/>
      <c r="I224" s="21"/>
    </row>
    <row r="225" spans="1:9" ht="30">
      <c r="A225" s="21">
        <v>220</v>
      </c>
      <c r="B225" s="21">
        <v>243</v>
      </c>
      <c r="C225" s="21" t="s">
        <v>25</v>
      </c>
      <c r="D225" s="21" t="s">
        <v>24</v>
      </c>
      <c r="E225" s="21"/>
      <c r="F225" s="21"/>
      <c r="G225" s="29"/>
      <c r="H225" s="21"/>
      <c r="I225" s="21"/>
    </row>
    <row r="226" spans="1:9" ht="30">
      <c r="A226" s="21">
        <v>221</v>
      </c>
      <c r="B226" s="21">
        <v>245</v>
      </c>
      <c r="C226" s="21" t="s">
        <v>238</v>
      </c>
      <c r="D226" s="21" t="s">
        <v>24</v>
      </c>
      <c r="E226" s="21"/>
      <c r="F226" s="21"/>
      <c r="G226" s="29"/>
      <c r="H226" s="21"/>
      <c r="I226" s="21"/>
    </row>
    <row r="227" spans="1:9" ht="30">
      <c r="A227" s="21">
        <v>222</v>
      </c>
      <c r="B227" s="21">
        <v>246</v>
      </c>
      <c r="C227" s="21" t="s">
        <v>239</v>
      </c>
      <c r="D227" s="21" t="s">
        <v>24</v>
      </c>
      <c r="E227" s="21"/>
      <c r="F227" s="21"/>
      <c r="G227" s="29"/>
      <c r="H227" s="21"/>
      <c r="I227" s="21"/>
    </row>
    <row r="228" spans="1:9" ht="30">
      <c r="A228" s="21">
        <v>223</v>
      </c>
      <c r="B228" s="21">
        <v>248</v>
      </c>
      <c r="C228" s="21" t="s">
        <v>240</v>
      </c>
      <c r="D228" s="21" t="s">
        <v>24</v>
      </c>
      <c r="E228" s="21"/>
      <c r="F228" s="21"/>
      <c r="G228" s="29"/>
      <c r="H228" s="21"/>
      <c r="I228" s="21"/>
    </row>
    <row r="229" spans="1:9" ht="30">
      <c r="A229" s="21">
        <v>224</v>
      </c>
      <c r="B229" s="21">
        <v>249</v>
      </c>
      <c r="C229" s="21" t="s">
        <v>241</v>
      </c>
      <c r="D229" s="21" t="s">
        <v>24</v>
      </c>
      <c r="E229" s="21"/>
      <c r="F229" s="21"/>
      <c r="G229" s="29"/>
      <c r="H229" s="21"/>
      <c r="I229" s="21"/>
    </row>
    <row r="230" spans="1:9" ht="30">
      <c r="A230" s="21">
        <v>225</v>
      </c>
      <c r="B230" s="21">
        <v>250</v>
      </c>
      <c r="C230" s="21" t="s">
        <v>242</v>
      </c>
      <c r="D230" s="21" t="s">
        <v>24</v>
      </c>
      <c r="E230" s="21"/>
      <c r="F230" s="21"/>
      <c r="G230" s="29"/>
      <c r="H230" s="21"/>
      <c r="I230" s="21"/>
    </row>
    <row r="231" spans="1:9" ht="30">
      <c r="A231" s="21">
        <v>226</v>
      </c>
      <c r="B231" s="21">
        <v>251</v>
      </c>
      <c r="C231" s="21" t="s">
        <v>243</v>
      </c>
      <c r="D231" s="21" t="s">
        <v>24</v>
      </c>
      <c r="E231" s="21"/>
      <c r="F231" s="21"/>
      <c r="G231" s="29"/>
      <c r="H231" s="21"/>
      <c r="I231" s="21"/>
    </row>
    <row r="232" spans="1:9" ht="30">
      <c r="A232" s="21">
        <v>227</v>
      </c>
      <c r="B232" s="21">
        <v>252</v>
      </c>
      <c r="C232" s="21" t="s">
        <v>244</v>
      </c>
      <c r="D232" s="21" t="s">
        <v>24</v>
      </c>
      <c r="E232" s="21"/>
      <c r="F232" s="21"/>
      <c r="G232" s="29"/>
      <c r="H232" s="21"/>
      <c r="I232" s="21"/>
    </row>
    <row r="233" spans="1:9" ht="30">
      <c r="A233" s="21">
        <v>228</v>
      </c>
      <c r="B233" s="21">
        <v>254</v>
      </c>
      <c r="C233" s="21" t="s">
        <v>245</v>
      </c>
      <c r="D233" s="21" t="s">
        <v>24</v>
      </c>
      <c r="E233" s="21"/>
      <c r="F233" s="21"/>
      <c r="G233" s="29"/>
      <c r="H233" s="21"/>
      <c r="I233" s="21"/>
    </row>
    <row r="234" spans="1:9" ht="30">
      <c r="A234" s="21">
        <v>229</v>
      </c>
      <c r="B234" s="21">
        <v>255</v>
      </c>
      <c r="C234" s="21" t="s">
        <v>246</v>
      </c>
      <c r="D234" s="21" t="s">
        <v>24</v>
      </c>
      <c r="E234" s="21"/>
      <c r="F234" s="21"/>
      <c r="G234" s="29"/>
      <c r="H234" s="21"/>
      <c r="I234" s="21"/>
    </row>
    <row r="235" spans="1:9" ht="30">
      <c r="A235" s="21">
        <v>230</v>
      </c>
      <c r="B235" s="21">
        <v>256</v>
      </c>
      <c r="C235" s="21" t="s">
        <v>25</v>
      </c>
      <c r="D235" s="21" t="s">
        <v>24</v>
      </c>
      <c r="E235" s="21"/>
      <c r="F235" s="21"/>
      <c r="G235" s="29"/>
      <c r="H235" s="21"/>
      <c r="I235" s="21"/>
    </row>
    <row r="236" spans="1:9" ht="30">
      <c r="A236" s="21">
        <v>231</v>
      </c>
      <c r="B236" s="21">
        <v>257</v>
      </c>
      <c r="C236" s="21" t="s">
        <v>247</v>
      </c>
      <c r="D236" s="21" t="s">
        <v>24</v>
      </c>
      <c r="E236" s="21"/>
      <c r="F236" s="21"/>
      <c r="G236" s="29"/>
      <c r="H236" s="21"/>
      <c r="I236" s="21"/>
    </row>
    <row r="237" spans="1:9" ht="30">
      <c r="A237" s="21">
        <v>232</v>
      </c>
      <c r="B237" s="21">
        <v>258</v>
      </c>
      <c r="C237" s="21" t="s">
        <v>248</v>
      </c>
      <c r="D237" s="21" t="s">
        <v>24</v>
      </c>
      <c r="E237" s="21"/>
      <c r="F237" s="21"/>
      <c r="G237" s="29"/>
      <c r="H237" s="21"/>
      <c r="I237" s="21"/>
    </row>
    <row r="238" spans="1:9" ht="30">
      <c r="A238" s="21">
        <v>233</v>
      </c>
      <c r="B238" s="21">
        <v>259</v>
      </c>
      <c r="C238" s="21" t="s">
        <v>249</v>
      </c>
      <c r="D238" s="21" t="s">
        <v>24</v>
      </c>
      <c r="E238" s="21"/>
      <c r="F238" s="21"/>
      <c r="G238" s="29"/>
      <c r="H238" s="21"/>
      <c r="I238" s="21"/>
    </row>
    <row r="239" spans="1:9" ht="30">
      <c r="A239" s="21">
        <v>234</v>
      </c>
      <c r="B239" s="21">
        <v>260</v>
      </c>
      <c r="C239" s="21" t="s">
        <v>250</v>
      </c>
      <c r="D239" s="21" t="s">
        <v>24</v>
      </c>
      <c r="E239" s="21"/>
      <c r="F239" s="21"/>
      <c r="G239" s="29"/>
      <c r="H239" s="21"/>
      <c r="I239" s="21"/>
    </row>
    <row r="240" spans="1:9" ht="30">
      <c r="A240" s="21">
        <v>235</v>
      </c>
      <c r="B240" s="21">
        <v>261</v>
      </c>
      <c r="C240" s="21" t="s">
        <v>251</v>
      </c>
      <c r="D240" s="21" t="s">
        <v>24</v>
      </c>
      <c r="E240" s="21"/>
      <c r="F240" s="21"/>
      <c r="G240" s="29"/>
      <c r="H240" s="21"/>
      <c r="I240" s="21"/>
    </row>
    <row r="241" spans="1:9" ht="30">
      <c r="A241" s="21">
        <v>236</v>
      </c>
      <c r="B241" s="21">
        <v>262</v>
      </c>
      <c r="C241" s="21" t="s">
        <v>252</v>
      </c>
      <c r="D241" s="21" t="s">
        <v>24</v>
      </c>
      <c r="E241" s="21"/>
      <c r="F241" s="21"/>
      <c r="G241" s="29"/>
      <c r="H241" s="21"/>
      <c r="I241" s="21"/>
    </row>
    <row r="242" spans="1:9" ht="30">
      <c r="A242" s="21">
        <v>237</v>
      </c>
      <c r="B242" s="21">
        <v>263</v>
      </c>
      <c r="C242" s="21" t="s">
        <v>253</v>
      </c>
      <c r="D242" s="21" t="s">
        <v>24</v>
      </c>
      <c r="E242" s="21"/>
      <c r="F242" s="21"/>
      <c r="G242" s="29"/>
      <c r="H242" s="21"/>
      <c r="I242" s="21"/>
    </row>
    <row r="243" spans="1:9" ht="30">
      <c r="A243" s="21">
        <v>238</v>
      </c>
      <c r="B243" s="21">
        <v>265</v>
      </c>
      <c r="C243" s="21" t="s">
        <v>254</v>
      </c>
      <c r="D243" s="21" t="s">
        <v>24</v>
      </c>
      <c r="E243" s="21"/>
      <c r="F243" s="21"/>
      <c r="G243" s="29"/>
      <c r="H243" s="21"/>
      <c r="I243" s="21"/>
    </row>
    <row r="244" spans="1:9" ht="30">
      <c r="A244" s="21">
        <v>239</v>
      </c>
      <c r="B244" s="21">
        <v>266</v>
      </c>
      <c r="C244" s="21" t="s">
        <v>255</v>
      </c>
      <c r="D244" s="21" t="s">
        <v>24</v>
      </c>
      <c r="E244" s="21"/>
      <c r="F244" s="21"/>
      <c r="G244" s="29"/>
      <c r="H244" s="21"/>
      <c r="I244" s="21"/>
    </row>
    <row r="245" spans="1:9" ht="30">
      <c r="A245" s="21">
        <v>240</v>
      </c>
      <c r="B245" s="21">
        <v>268</v>
      </c>
      <c r="C245" s="21" t="s">
        <v>256</v>
      </c>
      <c r="D245" s="21" t="s">
        <v>24</v>
      </c>
      <c r="E245" s="21"/>
      <c r="F245" s="21"/>
      <c r="G245" s="29"/>
      <c r="H245" s="21"/>
      <c r="I245" s="21"/>
    </row>
    <row r="246" spans="1:9" ht="30">
      <c r="A246" s="21">
        <v>241</v>
      </c>
      <c r="B246" s="21">
        <v>269</v>
      </c>
      <c r="C246" s="21" t="s">
        <v>257</v>
      </c>
      <c r="D246" s="21" t="s">
        <v>24</v>
      </c>
      <c r="E246" s="21"/>
      <c r="F246" s="21"/>
      <c r="G246" s="29"/>
      <c r="H246" s="21"/>
      <c r="I246" s="21"/>
    </row>
    <row r="247" spans="1:9" ht="30">
      <c r="A247" s="21">
        <v>242</v>
      </c>
      <c r="B247" s="21">
        <v>270</v>
      </c>
      <c r="C247" s="21" t="s">
        <v>258</v>
      </c>
      <c r="D247" s="21" t="s">
        <v>24</v>
      </c>
      <c r="E247" s="21"/>
      <c r="F247" s="21"/>
      <c r="G247" s="29"/>
      <c r="H247" s="21"/>
      <c r="I247" s="21"/>
    </row>
    <row r="248" spans="1:9" ht="30">
      <c r="A248" s="21">
        <v>243</v>
      </c>
      <c r="B248" s="21">
        <v>271</v>
      </c>
      <c r="C248" s="21" t="s">
        <v>259</v>
      </c>
      <c r="D248" s="21" t="s">
        <v>24</v>
      </c>
      <c r="E248" s="21"/>
      <c r="F248" s="21"/>
      <c r="G248" s="29"/>
      <c r="H248" s="21"/>
      <c r="I248" s="21"/>
    </row>
    <row r="249" spans="1:9" ht="30">
      <c r="A249" s="21">
        <v>244</v>
      </c>
      <c r="B249" s="21">
        <v>272</v>
      </c>
      <c r="C249" s="21" t="s">
        <v>260</v>
      </c>
      <c r="D249" s="21" t="s">
        <v>24</v>
      </c>
      <c r="E249" s="21"/>
      <c r="F249" s="21"/>
      <c r="G249" s="29"/>
      <c r="H249" s="21"/>
      <c r="I249" s="21"/>
    </row>
    <row r="250" spans="1:9" ht="30">
      <c r="A250" s="21">
        <v>245</v>
      </c>
      <c r="B250" s="21">
        <v>274</v>
      </c>
      <c r="C250" s="21" t="s">
        <v>261</v>
      </c>
      <c r="D250" s="21" t="s">
        <v>24</v>
      </c>
      <c r="E250" s="21"/>
      <c r="F250" s="21"/>
      <c r="G250" s="29"/>
      <c r="H250" s="21"/>
      <c r="I250" s="21"/>
    </row>
    <row r="251" spans="1:9" ht="30">
      <c r="A251" s="21">
        <v>246</v>
      </c>
      <c r="B251" s="21">
        <v>275</v>
      </c>
      <c r="C251" s="21" t="s">
        <v>262</v>
      </c>
      <c r="D251" s="21" t="s">
        <v>24</v>
      </c>
      <c r="E251" s="21"/>
      <c r="F251" s="21"/>
      <c r="G251" s="29"/>
      <c r="H251" s="21"/>
      <c r="I251" s="21"/>
    </row>
    <row r="252" spans="1:9" ht="30">
      <c r="A252" s="21">
        <v>247</v>
      </c>
      <c r="B252" s="21">
        <v>276</v>
      </c>
      <c r="C252" s="21" t="s">
        <v>263</v>
      </c>
      <c r="D252" s="21" t="s">
        <v>24</v>
      </c>
      <c r="E252" s="21"/>
      <c r="F252" s="21"/>
      <c r="G252" s="29"/>
      <c r="H252" s="21"/>
      <c r="I252" s="21"/>
    </row>
    <row r="253" spans="1:9" ht="30">
      <c r="A253" s="21">
        <v>248</v>
      </c>
      <c r="B253" s="21">
        <v>277</v>
      </c>
      <c r="C253" s="21" t="s">
        <v>264</v>
      </c>
      <c r="D253" s="21" t="s">
        <v>24</v>
      </c>
      <c r="E253" s="21"/>
      <c r="F253" s="21"/>
      <c r="G253" s="29"/>
      <c r="H253" s="21"/>
      <c r="I253" s="21"/>
    </row>
    <row r="254" spans="1:9" ht="30">
      <c r="A254" s="21">
        <v>249</v>
      </c>
      <c r="B254" s="21">
        <v>278</v>
      </c>
      <c r="C254" s="21" t="s">
        <v>265</v>
      </c>
      <c r="D254" s="21" t="s">
        <v>24</v>
      </c>
      <c r="E254" s="21"/>
      <c r="F254" s="21"/>
      <c r="G254" s="29"/>
      <c r="H254" s="21"/>
      <c r="I254" s="21"/>
    </row>
    <row r="255" spans="1:9" ht="30">
      <c r="A255" s="21">
        <v>250</v>
      </c>
      <c r="B255" s="21">
        <v>279</v>
      </c>
      <c r="C255" s="21" t="s">
        <v>266</v>
      </c>
      <c r="D255" s="21" t="s">
        <v>24</v>
      </c>
      <c r="E255" s="21"/>
      <c r="F255" s="21"/>
      <c r="G255" s="29"/>
      <c r="H255" s="21"/>
      <c r="I255" s="21"/>
    </row>
    <row r="256" spans="1:9" ht="30">
      <c r="A256" s="21">
        <v>251</v>
      </c>
      <c r="B256" s="21">
        <v>280</v>
      </c>
      <c r="C256" s="21" t="s">
        <v>267</v>
      </c>
      <c r="D256" s="21" t="s">
        <v>24</v>
      </c>
      <c r="E256" s="21"/>
      <c r="F256" s="21"/>
      <c r="G256" s="29"/>
      <c r="H256" s="21"/>
      <c r="I256" s="21"/>
    </row>
    <row r="257" spans="1:9" ht="30">
      <c r="A257" s="21">
        <v>252</v>
      </c>
      <c r="B257" s="21">
        <v>282</v>
      </c>
      <c r="C257" s="21" t="s">
        <v>268</v>
      </c>
      <c r="D257" s="21" t="s">
        <v>24</v>
      </c>
      <c r="E257" s="21"/>
      <c r="F257" s="21"/>
      <c r="G257" s="29"/>
      <c r="H257" s="21"/>
      <c r="I257" s="21"/>
    </row>
    <row r="258" spans="1:9" ht="30">
      <c r="A258" s="21">
        <v>253</v>
      </c>
      <c r="B258" s="21">
        <v>283</v>
      </c>
      <c r="C258" s="21" t="s">
        <v>269</v>
      </c>
      <c r="D258" s="21" t="s">
        <v>24</v>
      </c>
      <c r="E258" s="21"/>
      <c r="F258" s="21"/>
      <c r="G258" s="29"/>
      <c r="H258" s="21"/>
      <c r="I258" s="21"/>
    </row>
    <row r="259" spans="1:9" ht="30">
      <c r="A259" s="21">
        <v>254</v>
      </c>
      <c r="B259" s="21">
        <v>284</v>
      </c>
      <c r="C259" s="21" t="s">
        <v>270</v>
      </c>
      <c r="D259" s="21" t="s">
        <v>24</v>
      </c>
      <c r="E259" s="21"/>
      <c r="F259" s="21"/>
      <c r="G259" s="29"/>
      <c r="H259" s="21"/>
      <c r="I259" s="21"/>
    </row>
    <row r="260" spans="1:9" ht="30">
      <c r="A260" s="21">
        <v>255</v>
      </c>
      <c r="B260" s="21">
        <v>285</v>
      </c>
      <c r="C260" s="21" t="s">
        <v>43</v>
      </c>
      <c r="D260" s="21" t="s">
        <v>24</v>
      </c>
      <c r="E260" s="21"/>
      <c r="F260" s="21"/>
      <c r="G260" s="29"/>
      <c r="H260" s="21"/>
      <c r="I260" s="21"/>
    </row>
    <row r="261" spans="1:9" ht="30">
      <c r="A261" s="21">
        <v>256</v>
      </c>
      <c r="B261" s="21">
        <v>286</v>
      </c>
      <c r="C261" s="21" t="s">
        <v>271</v>
      </c>
      <c r="D261" s="21" t="s">
        <v>24</v>
      </c>
      <c r="E261" s="21"/>
      <c r="F261" s="21"/>
      <c r="G261" s="29"/>
      <c r="H261" s="21"/>
      <c r="I261" s="21"/>
    </row>
    <row r="262" spans="1:9" ht="30">
      <c r="A262" s="21">
        <v>257</v>
      </c>
      <c r="B262" s="21">
        <v>287</v>
      </c>
      <c r="C262" s="21" t="s">
        <v>272</v>
      </c>
      <c r="D262" s="21" t="s">
        <v>24</v>
      </c>
      <c r="E262" s="21"/>
      <c r="F262" s="21"/>
      <c r="G262" s="29"/>
      <c r="H262" s="21"/>
      <c r="I262" s="21"/>
    </row>
    <row r="263" spans="1:9" ht="30">
      <c r="A263" s="21">
        <v>258</v>
      </c>
      <c r="B263" s="21">
        <v>288</v>
      </c>
      <c r="C263" s="21" t="s">
        <v>273</v>
      </c>
      <c r="D263" s="21" t="s">
        <v>24</v>
      </c>
      <c r="E263" s="21"/>
      <c r="F263" s="21"/>
      <c r="G263" s="29"/>
      <c r="H263" s="21"/>
      <c r="I263" s="21"/>
    </row>
    <row r="264" spans="1:9" ht="30">
      <c r="A264" s="21">
        <v>259</v>
      </c>
      <c r="B264" s="21">
        <v>289</v>
      </c>
      <c r="C264" s="21" t="s">
        <v>274</v>
      </c>
      <c r="D264" s="21" t="s">
        <v>24</v>
      </c>
      <c r="E264" s="21"/>
      <c r="F264" s="21"/>
      <c r="G264" s="29"/>
      <c r="H264" s="21"/>
      <c r="I264" s="21"/>
    </row>
    <row r="265" spans="1:9" ht="30">
      <c r="A265" s="21">
        <v>260</v>
      </c>
      <c r="B265" s="21">
        <v>293</v>
      </c>
      <c r="C265" s="21" t="s">
        <v>275</v>
      </c>
      <c r="D265" s="21" t="s">
        <v>24</v>
      </c>
      <c r="E265" s="21"/>
      <c r="F265" s="21"/>
      <c r="G265" s="29"/>
      <c r="H265" s="21"/>
      <c r="I265" s="21"/>
    </row>
    <row r="266" spans="1:9" ht="30">
      <c r="A266" s="21">
        <v>261</v>
      </c>
      <c r="B266" s="21">
        <v>295</v>
      </c>
      <c r="C266" s="21" t="s">
        <v>59</v>
      </c>
      <c r="D266" s="21" t="s">
        <v>24</v>
      </c>
      <c r="E266" s="21"/>
      <c r="F266" s="21"/>
      <c r="G266" s="29"/>
      <c r="H266" s="21"/>
      <c r="I266" s="21"/>
    </row>
    <row r="267" spans="1:9" ht="30">
      <c r="A267" s="21">
        <v>262</v>
      </c>
      <c r="B267" s="21">
        <v>296</v>
      </c>
      <c r="C267" s="21" t="s">
        <v>276</v>
      </c>
      <c r="D267" s="21" t="s">
        <v>24</v>
      </c>
      <c r="E267" s="21"/>
      <c r="F267" s="21"/>
      <c r="G267" s="29"/>
      <c r="H267" s="21"/>
      <c r="I267" s="21"/>
    </row>
    <row r="268" spans="1:9" ht="30">
      <c r="A268" s="21">
        <v>263</v>
      </c>
      <c r="B268" s="21">
        <v>297</v>
      </c>
      <c r="C268" s="21" t="s">
        <v>277</v>
      </c>
      <c r="D268" s="21" t="s">
        <v>24</v>
      </c>
      <c r="E268" s="21"/>
      <c r="F268" s="21"/>
      <c r="G268" s="29"/>
      <c r="H268" s="21"/>
      <c r="I268" s="21"/>
    </row>
    <row r="269" spans="1:9" ht="30">
      <c r="A269" s="21">
        <v>264</v>
      </c>
      <c r="B269" s="21">
        <v>301</v>
      </c>
      <c r="C269" s="21" t="s">
        <v>278</v>
      </c>
      <c r="D269" s="21" t="s">
        <v>24</v>
      </c>
      <c r="E269" s="21"/>
      <c r="F269" s="21"/>
      <c r="G269" s="29"/>
      <c r="H269" s="21"/>
      <c r="I269" s="21"/>
    </row>
    <row r="270" spans="1:9" ht="30">
      <c r="A270" s="21">
        <v>265</v>
      </c>
      <c r="B270" s="21">
        <v>351</v>
      </c>
      <c r="C270" s="21" t="s">
        <v>291</v>
      </c>
      <c r="D270" s="21" t="s">
        <v>292</v>
      </c>
      <c r="E270" s="21"/>
      <c r="F270" s="21"/>
      <c r="G270" s="21"/>
      <c r="H270" s="21"/>
      <c r="I270" s="21"/>
    </row>
    <row r="271" spans="1:9" ht="30">
      <c r="A271" s="21">
        <v>266</v>
      </c>
      <c r="B271" s="21">
        <v>352</v>
      </c>
      <c r="C271" s="21" t="s">
        <v>293</v>
      </c>
      <c r="D271" s="21" t="s">
        <v>292</v>
      </c>
      <c r="E271" s="21"/>
      <c r="F271" s="21"/>
      <c r="G271" s="21"/>
      <c r="H271" s="21"/>
      <c r="I271" s="21"/>
    </row>
    <row r="272" spans="1:9" ht="30">
      <c r="A272" s="21">
        <v>267</v>
      </c>
      <c r="B272" s="21">
        <v>353</v>
      </c>
      <c r="C272" s="21" t="s">
        <v>294</v>
      </c>
      <c r="D272" s="21" t="s">
        <v>292</v>
      </c>
      <c r="E272" s="21"/>
      <c r="F272" s="21"/>
      <c r="G272" s="21"/>
      <c r="H272" s="21"/>
      <c r="I272" s="21"/>
    </row>
    <row r="273" spans="1:9" ht="30">
      <c r="A273" s="21">
        <v>268</v>
      </c>
      <c r="B273" s="21">
        <v>355</v>
      </c>
      <c r="C273" s="21" t="s">
        <v>295</v>
      </c>
      <c r="D273" s="21" t="s">
        <v>292</v>
      </c>
      <c r="E273" s="21"/>
      <c r="F273" s="21"/>
      <c r="G273" s="21"/>
      <c r="H273" s="21"/>
      <c r="I273" s="21"/>
    </row>
    <row r="274" spans="1:9" ht="30">
      <c r="A274" s="21">
        <v>269</v>
      </c>
      <c r="B274" s="21">
        <v>357</v>
      </c>
      <c r="C274" s="21" t="s">
        <v>296</v>
      </c>
      <c r="D274" s="21" t="s">
        <v>292</v>
      </c>
      <c r="E274" s="21"/>
      <c r="F274" s="21"/>
      <c r="G274" s="21"/>
      <c r="H274" s="21"/>
      <c r="I274" s="21"/>
    </row>
    <row r="275" spans="1:9" ht="30">
      <c r="A275" s="21">
        <v>270</v>
      </c>
      <c r="B275" s="21">
        <v>358</v>
      </c>
      <c r="C275" s="21" t="s">
        <v>297</v>
      </c>
      <c r="D275" s="21" t="s">
        <v>292</v>
      </c>
      <c r="E275" s="21"/>
      <c r="F275" s="21"/>
      <c r="G275" s="21"/>
      <c r="H275" s="21"/>
      <c r="I275" s="21"/>
    </row>
    <row r="276" spans="1:9" ht="30">
      <c r="A276" s="21">
        <v>271</v>
      </c>
      <c r="B276" s="21">
        <v>361</v>
      </c>
      <c r="C276" s="21" t="s">
        <v>298</v>
      </c>
      <c r="D276" s="21" t="s">
        <v>292</v>
      </c>
      <c r="E276" s="21"/>
      <c r="F276" s="21"/>
      <c r="G276" s="21"/>
      <c r="H276" s="21"/>
      <c r="I276" s="21"/>
    </row>
    <row r="277" spans="1:9" ht="30">
      <c r="A277" s="21">
        <v>272</v>
      </c>
      <c r="B277" s="21">
        <v>362</v>
      </c>
      <c r="C277" s="21" t="s">
        <v>299</v>
      </c>
      <c r="D277" s="21" t="s">
        <v>292</v>
      </c>
      <c r="E277" s="21"/>
      <c r="F277" s="21"/>
      <c r="G277" s="21"/>
      <c r="H277" s="21"/>
      <c r="I277" s="21"/>
    </row>
    <row r="278" spans="1:9" ht="30">
      <c r="A278" s="21">
        <v>273</v>
      </c>
      <c r="B278" s="21">
        <v>363</v>
      </c>
      <c r="C278" s="21" t="s">
        <v>300</v>
      </c>
      <c r="D278" s="21" t="s">
        <v>292</v>
      </c>
      <c r="E278" s="21"/>
      <c r="F278" s="21"/>
      <c r="G278" s="21"/>
      <c r="H278" s="21"/>
      <c r="I278" s="21"/>
    </row>
    <row r="279" spans="1:9" ht="30">
      <c r="A279" s="21">
        <v>274</v>
      </c>
      <c r="B279" s="21">
        <v>364</v>
      </c>
      <c r="C279" s="21" t="s">
        <v>301</v>
      </c>
      <c r="D279" s="21" t="s">
        <v>292</v>
      </c>
      <c r="E279" s="21"/>
      <c r="F279" s="21"/>
      <c r="G279" s="21"/>
      <c r="H279" s="21"/>
      <c r="I279" s="21"/>
    </row>
    <row r="280" spans="1:9" ht="30">
      <c r="A280" s="21">
        <v>275</v>
      </c>
      <c r="B280" s="21">
        <v>365</v>
      </c>
      <c r="C280" s="21" t="s">
        <v>302</v>
      </c>
      <c r="D280" s="21" t="s">
        <v>292</v>
      </c>
      <c r="E280" s="21"/>
      <c r="F280" s="21"/>
      <c r="G280" s="21"/>
      <c r="H280" s="21"/>
      <c r="I280" s="21"/>
    </row>
    <row r="281" spans="1:9" ht="30">
      <c r="A281" s="21">
        <v>276</v>
      </c>
      <c r="B281" s="21">
        <v>366</v>
      </c>
      <c r="C281" s="21" t="s">
        <v>303</v>
      </c>
      <c r="D281" s="21" t="s">
        <v>292</v>
      </c>
      <c r="E281" s="21"/>
      <c r="F281" s="21"/>
      <c r="G281" s="21"/>
      <c r="H281" s="21"/>
      <c r="I281" s="21"/>
    </row>
    <row r="282" spans="1:9" ht="30">
      <c r="A282" s="21">
        <v>277</v>
      </c>
      <c r="B282" s="21">
        <v>368</v>
      </c>
      <c r="C282" s="21" t="s">
        <v>304</v>
      </c>
      <c r="D282" s="21" t="s">
        <v>292</v>
      </c>
      <c r="E282" s="21"/>
      <c r="F282" s="21"/>
      <c r="G282" s="21"/>
      <c r="H282" s="21"/>
      <c r="I282" s="21"/>
    </row>
    <row r="283" spans="1:9" ht="30">
      <c r="A283" s="21">
        <v>278</v>
      </c>
      <c r="B283" s="21">
        <v>369</v>
      </c>
      <c r="C283" s="21" t="s">
        <v>305</v>
      </c>
      <c r="D283" s="21" t="s">
        <v>292</v>
      </c>
      <c r="E283" s="21"/>
      <c r="F283" s="21"/>
      <c r="G283" s="21"/>
      <c r="H283" s="21"/>
      <c r="I283" s="21"/>
    </row>
    <row r="284" spans="1:9" ht="30">
      <c r="A284" s="21">
        <v>279</v>
      </c>
      <c r="B284" s="21">
        <v>370</v>
      </c>
      <c r="C284" s="21" t="s">
        <v>306</v>
      </c>
      <c r="D284" s="21" t="s">
        <v>292</v>
      </c>
      <c r="E284" s="21"/>
      <c r="F284" s="21"/>
      <c r="G284" s="21"/>
      <c r="H284" s="21"/>
      <c r="I284" s="21"/>
    </row>
    <row r="285" spans="1:9" ht="30">
      <c r="A285" s="21">
        <v>280</v>
      </c>
      <c r="B285" s="21">
        <v>371</v>
      </c>
      <c r="C285" s="21" t="s">
        <v>311</v>
      </c>
      <c r="D285" s="21" t="s">
        <v>312</v>
      </c>
      <c r="E285" s="21"/>
      <c r="F285" s="21"/>
      <c r="G285" s="21"/>
      <c r="H285" s="21"/>
      <c r="I285" s="21"/>
    </row>
    <row r="286" spans="1:9">
      <c r="A286" s="21">
        <v>281</v>
      </c>
      <c r="B286" s="21">
        <v>372</v>
      </c>
      <c r="C286" s="21" t="s">
        <v>313</v>
      </c>
      <c r="D286" s="21" t="s">
        <v>312</v>
      </c>
      <c r="E286" s="21"/>
      <c r="F286" s="21"/>
      <c r="G286" s="21"/>
      <c r="H286" s="21"/>
      <c r="I286" s="21"/>
    </row>
    <row r="287" spans="1:9">
      <c r="A287" s="21">
        <v>282</v>
      </c>
      <c r="B287" s="21">
        <v>373</v>
      </c>
      <c r="C287" s="21" t="s">
        <v>314</v>
      </c>
      <c r="D287" s="21" t="s">
        <v>312</v>
      </c>
      <c r="E287" s="21"/>
      <c r="F287" s="21"/>
      <c r="G287" s="21"/>
      <c r="H287" s="21"/>
      <c r="I287" s="21"/>
    </row>
    <row r="288" spans="1:9">
      <c r="A288" s="21">
        <v>283</v>
      </c>
      <c r="B288" s="21">
        <v>374</v>
      </c>
      <c r="C288" s="21" t="s">
        <v>315</v>
      </c>
      <c r="D288" s="21" t="s">
        <v>312</v>
      </c>
      <c r="E288" s="21"/>
      <c r="F288" s="21"/>
      <c r="G288" s="21"/>
      <c r="H288" s="21"/>
      <c r="I288" s="21"/>
    </row>
    <row r="289" spans="1:9">
      <c r="A289" s="21">
        <v>284</v>
      </c>
      <c r="B289" s="21">
        <v>375</v>
      </c>
      <c r="C289" s="21" t="s">
        <v>316</v>
      </c>
      <c r="D289" s="21" t="s">
        <v>312</v>
      </c>
      <c r="E289" s="21"/>
      <c r="F289" s="21"/>
      <c r="G289" s="21"/>
      <c r="H289" s="21"/>
      <c r="I289" s="21"/>
    </row>
    <row r="290" spans="1:9">
      <c r="A290" s="21">
        <v>285</v>
      </c>
      <c r="B290" s="21">
        <v>376</v>
      </c>
      <c r="C290" s="21" t="s">
        <v>317</v>
      </c>
      <c r="D290" s="21" t="s">
        <v>312</v>
      </c>
      <c r="E290" s="21"/>
      <c r="F290" s="21"/>
      <c r="G290" s="21"/>
      <c r="H290" s="21"/>
      <c r="I290" s="21"/>
    </row>
    <row r="291" spans="1:9">
      <c r="A291" s="21">
        <v>286</v>
      </c>
      <c r="B291" s="21">
        <v>378</v>
      </c>
      <c r="C291" s="21" t="s">
        <v>318</v>
      </c>
      <c r="D291" s="21" t="s">
        <v>312</v>
      </c>
      <c r="E291" s="21"/>
      <c r="F291" s="21"/>
      <c r="G291" s="21"/>
      <c r="H291" s="21"/>
      <c r="I291" s="21"/>
    </row>
    <row r="292" spans="1:9">
      <c r="A292" s="21">
        <v>287</v>
      </c>
      <c r="B292" s="21">
        <v>379</v>
      </c>
      <c r="C292" s="21" t="s">
        <v>319</v>
      </c>
      <c r="D292" s="21" t="s">
        <v>312</v>
      </c>
      <c r="E292" s="21"/>
      <c r="F292" s="21"/>
      <c r="G292" s="21"/>
      <c r="H292" s="21"/>
      <c r="I292" s="21"/>
    </row>
    <row r="293" spans="1:9">
      <c r="A293" s="21">
        <v>288</v>
      </c>
      <c r="B293" s="21">
        <v>380</v>
      </c>
      <c r="C293" s="21" t="s">
        <v>320</v>
      </c>
      <c r="D293" s="21" t="s">
        <v>312</v>
      </c>
      <c r="E293" s="21"/>
      <c r="F293" s="21"/>
      <c r="G293" s="21"/>
      <c r="H293" s="21"/>
      <c r="I293" s="21"/>
    </row>
    <row r="294" spans="1:9">
      <c r="A294" s="21">
        <v>289</v>
      </c>
      <c r="B294" s="21">
        <v>381</v>
      </c>
      <c r="C294" s="21" t="s">
        <v>321</v>
      </c>
      <c r="D294" s="21" t="s">
        <v>312</v>
      </c>
      <c r="E294" s="21"/>
      <c r="F294" s="21"/>
      <c r="G294" s="21"/>
      <c r="H294" s="21"/>
      <c r="I294" s="21"/>
    </row>
    <row r="295" spans="1:9">
      <c r="A295" s="21">
        <v>290</v>
      </c>
      <c r="B295" s="21">
        <v>382</v>
      </c>
      <c r="C295" s="21" t="s">
        <v>322</v>
      </c>
      <c r="D295" s="21" t="s">
        <v>312</v>
      </c>
      <c r="E295" s="21"/>
      <c r="F295" s="21"/>
      <c r="G295" s="21"/>
      <c r="H295" s="21"/>
      <c r="I295" s="21"/>
    </row>
    <row r="296" spans="1:9">
      <c r="A296" s="21">
        <v>291</v>
      </c>
      <c r="B296" s="21">
        <v>383</v>
      </c>
      <c r="C296" s="21" t="s">
        <v>323</v>
      </c>
      <c r="D296" s="21" t="s">
        <v>312</v>
      </c>
      <c r="E296" s="21"/>
      <c r="F296" s="21"/>
      <c r="G296" s="21"/>
      <c r="H296" s="21"/>
      <c r="I296" s="21"/>
    </row>
    <row r="297" spans="1:9">
      <c r="A297" s="21">
        <v>292</v>
      </c>
      <c r="B297" s="21">
        <v>384</v>
      </c>
      <c r="C297" s="21" t="s">
        <v>324</v>
      </c>
      <c r="D297" s="21" t="s">
        <v>312</v>
      </c>
      <c r="E297" s="21"/>
      <c r="F297" s="21"/>
      <c r="G297" s="21"/>
      <c r="H297" s="21"/>
      <c r="I297" s="21"/>
    </row>
    <row r="298" spans="1:9">
      <c r="A298" s="21">
        <v>293</v>
      </c>
      <c r="B298" s="21">
        <v>385</v>
      </c>
      <c r="C298" s="21" t="s">
        <v>325</v>
      </c>
      <c r="D298" s="21" t="s">
        <v>312</v>
      </c>
      <c r="E298" s="21"/>
      <c r="F298" s="21"/>
      <c r="G298" s="21"/>
      <c r="H298" s="21"/>
      <c r="I298" s="21"/>
    </row>
    <row r="299" spans="1:9">
      <c r="A299" s="21">
        <v>294</v>
      </c>
      <c r="B299" s="21">
        <v>386</v>
      </c>
      <c r="C299" s="21" t="s">
        <v>326</v>
      </c>
      <c r="D299" s="21" t="s">
        <v>312</v>
      </c>
      <c r="E299" s="21"/>
      <c r="F299" s="21"/>
      <c r="G299" s="21"/>
      <c r="H299" s="21"/>
      <c r="I299" s="21"/>
    </row>
    <row r="300" spans="1:9">
      <c r="A300" s="21">
        <v>295</v>
      </c>
      <c r="B300" s="21">
        <v>387</v>
      </c>
      <c r="C300" s="21" t="s">
        <v>327</v>
      </c>
      <c r="D300" s="21" t="s">
        <v>312</v>
      </c>
      <c r="E300" s="21"/>
      <c r="F300" s="21"/>
      <c r="G300" s="21"/>
      <c r="H300" s="21"/>
      <c r="I300" s="21"/>
    </row>
    <row r="301" spans="1:9">
      <c r="A301" s="21">
        <v>296</v>
      </c>
      <c r="B301" s="21">
        <v>388</v>
      </c>
      <c r="C301" s="21" t="s">
        <v>328</v>
      </c>
      <c r="D301" s="21" t="s">
        <v>312</v>
      </c>
      <c r="E301" s="21"/>
      <c r="F301" s="21"/>
      <c r="G301" s="21"/>
      <c r="H301" s="21"/>
      <c r="I301" s="21"/>
    </row>
    <row r="302" spans="1:9">
      <c r="A302" s="21">
        <v>297</v>
      </c>
      <c r="B302" s="21">
        <v>389</v>
      </c>
      <c r="C302" s="21" t="s">
        <v>329</v>
      </c>
      <c r="D302" s="21" t="s">
        <v>312</v>
      </c>
      <c r="E302" s="21"/>
      <c r="F302" s="21"/>
      <c r="G302" s="21"/>
      <c r="H302" s="21"/>
      <c r="I302" s="21"/>
    </row>
    <row r="303" spans="1:9">
      <c r="A303" s="21">
        <v>298</v>
      </c>
      <c r="B303" s="21">
        <v>390</v>
      </c>
      <c r="C303" s="21" t="s">
        <v>330</v>
      </c>
      <c r="D303" s="21" t="s">
        <v>312</v>
      </c>
      <c r="E303" s="21"/>
      <c r="F303" s="21"/>
      <c r="G303" s="21"/>
      <c r="H303" s="21"/>
      <c r="I303" s="21"/>
    </row>
    <row r="304" spans="1:9">
      <c r="A304" s="21">
        <v>299</v>
      </c>
      <c r="B304" s="21">
        <v>391</v>
      </c>
      <c r="C304" s="21" t="s">
        <v>331</v>
      </c>
      <c r="D304" s="21" t="s">
        <v>312</v>
      </c>
      <c r="E304" s="21"/>
      <c r="F304" s="21"/>
      <c r="G304" s="21"/>
      <c r="H304" s="21"/>
      <c r="I304" s="21"/>
    </row>
    <row r="305" spans="1:9">
      <c r="A305" s="21">
        <v>300</v>
      </c>
      <c r="B305" s="21">
        <v>392</v>
      </c>
      <c r="C305" s="21" t="s">
        <v>332</v>
      </c>
      <c r="D305" s="21" t="s">
        <v>312</v>
      </c>
      <c r="E305" s="21"/>
      <c r="F305" s="21"/>
      <c r="G305" s="21"/>
      <c r="H305" s="21"/>
      <c r="I305" s="21"/>
    </row>
    <row r="306" spans="1:9">
      <c r="A306" s="21">
        <v>301</v>
      </c>
      <c r="B306" s="21">
        <v>393</v>
      </c>
      <c r="C306" s="21" t="s">
        <v>333</v>
      </c>
      <c r="D306" s="21" t="s">
        <v>312</v>
      </c>
      <c r="E306" s="21"/>
      <c r="F306" s="21"/>
      <c r="G306" s="21"/>
      <c r="H306" s="21"/>
      <c r="I306" s="21"/>
    </row>
    <row r="307" spans="1:9">
      <c r="A307" s="21">
        <v>302</v>
      </c>
      <c r="B307" s="21">
        <v>394</v>
      </c>
      <c r="C307" s="21" t="s">
        <v>334</v>
      </c>
      <c r="D307" s="21" t="s">
        <v>312</v>
      </c>
      <c r="E307" s="21"/>
      <c r="F307" s="21"/>
      <c r="G307" s="21"/>
      <c r="H307" s="21"/>
      <c r="I307" s="21"/>
    </row>
    <row r="308" spans="1:9">
      <c r="A308" s="21">
        <v>303</v>
      </c>
      <c r="B308" s="21">
        <v>395</v>
      </c>
      <c r="C308" s="21" t="s">
        <v>335</v>
      </c>
      <c r="D308" s="21" t="s">
        <v>312</v>
      </c>
      <c r="E308" s="21"/>
      <c r="F308" s="21"/>
      <c r="G308" s="21"/>
      <c r="H308" s="21"/>
      <c r="I308" s="21"/>
    </row>
    <row r="309" spans="1:9">
      <c r="A309" s="21">
        <v>304</v>
      </c>
      <c r="B309" s="21">
        <v>397</v>
      </c>
      <c r="C309" s="21" t="s">
        <v>336</v>
      </c>
      <c r="D309" s="21" t="s">
        <v>312</v>
      </c>
      <c r="E309" s="21"/>
      <c r="F309" s="21"/>
      <c r="G309" s="21"/>
      <c r="H309" s="21"/>
      <c r="I309" s="21"/>
    </row>
    <row r="310" spans="1:9">
      <c r="A310" s="21">
        <v>305</v>
      </c>
      <c r="B310" s="21">
        <v>398</v>
      </c>
      <c r="C310" s="21" t="s">
        <v>337</v>
      </c>
      <c r="D310" s="21" t="s">
        <v>312</v>
      </c>
      <c r="E310" s="21"/>
      <c r="F310" s="21"/>
      <c r="G310" s="21"/>
      <c r="H310" s="21"/>
      <c r="I310" s="21"/>
    </row>
    <row r="311" spans="1:9">
      <c r="A311" s="21">
        <v>306</v>
      </c>
      <c r="B311" s="21">
        <v>399</v>
      </c>
      <c r="C311" s="21" t="s">
        <v>338</v>
      </c>
      <c r="D311" s="21" t="s">
        <v>312</v>
      </c>
      <c r="E311" s="21"/>
      <c r="F311" s="21"/>
      <c r="G311" s="21"/>
      <c r="H311" s="21"/>
      <c r="I311" s="21"/>
    </row>
    <row r="312" spans="1:9">
      <c r="A312" s="21">
        <v>307</v>
      </c>
      <c r="B312" s="21">
        <v>400</v>
      </c>
      <c r="C312" s="21" t="s">
        <v>339</v>
      </c>
      <c r="D312" s="21" t="s">
        <v>312</v>
      </c>
      <c r="E312" s="21"/>
      <c r="F312" s="21"/>
      <c r="G312" s="21"/>
      <c r="H312" s="21"/>
      <c r="I312" s="21"/>
    </row>
    <row r="313" spans="1:9">
      <c r="A313" s="21">
        <v>308</v>
      </c>
      <c r="B313" s="21">
        <v>401</v>
      </c>
      <c r="C313" s="21" t="s">
        <v>340</v>
      </c>
      <c r="D313" s="21" t="s">
        <v>312</v>
      </c>
      <c r="E313" s="21"/>
      <c r="F313" s="21"/>
      <c r="G313" s="21"/>
      <c r="H313" s="21"/>
      <c r="I313" s="21"/>
    </row>
    <row r="314" spans="1:9">
      <c r="A314" s="21">
        <v>309</v>
      </c>
      <c r="B314" s="21">
        <v>402</v>
      </c>
      <c r="C314" s="21" t="s">
        <v>341</v>
      </c>
      <c r="D314" s="21" t="s">
        <v>312</v>
      </c>
      <c r="E314" s="21"/>
      <c r="F314" s="21"/>
      <c r="G314" s="21"/>
      <c r="H314" s="21"/>
      <c r="I314" s="21"/>
    </row>
    <row r="315" spans="1:9">
      <c r="A315" s="21">
        <v>310</v>
      </c>
      <c r="B315" s="21">
        <v>403</v>
      </c>
      <c r="C315" s="21" t="s">
        <v>342</v>
      </c>
      <c r="D315" s="21" t="s">
        <v>312</v>
      </c>
      <c r="E315" s="21"/>
      <c r="F315" s="21"/>
      <c r="G315" s="21"/>
      <c r="H315" s="21"/>
      <c r="I315" s="21"/>
    </row>
    <row r="316" spans="1:9" ht="30">
      <c r="A316" s="21">
        <v>311</v>
      </c>
      <c r="B316" s="21">
        <v>404</v>
      </c>
      <c r="C316" s="21" t="s">
        <v>343</v>
      </c>
      <c r="D316" s="21" t="s">
        <v>312</v>
      </c>
      <c r="E316" s="21"/>
      <c r="F316" s="21"/>
      <c r="G316" s="21"/>
      <c r="H316" s="21"/>
      <c r="I316" s="21"/>
    </row>
    <row r="317" spans="1:9">
      <c r="A317" s="21">
        <v>312</v>
      </c>
      <c r="B317" s="21">
        <v>405</v>
      </c>
      <c r="C317" s="21" t="s">
        <v>344</v>
      </c>
      <c r="D317" s="21" t="s">
        <v>312</v>
      </c>
      <c r="E317" s="21"/>
      <c r="F317" s="21"/>
      <c r="G317" s="21"/>
      <c r="H317" s="21"/>
      <c r="I317" s="21"/>
    </row>
    <row r="318" spans="1:9">
      <c r="A318" s="21">
        <v>313</v>
      </c>
      <c r="B318" s="21">
        <v>406</v>
      </c>
      <c r="C318" s="21" t="s">
        <v>345</v>
      </c>
      <c r="D318" s="21" t="s">
        <v>312</v>
      </c>
      <c r="E318" s="21"/>
      <c r="F318" s="21"/>
      <c r="G318" s="21"/>
      <c r="H318" s="21"/>
      <c r="I318" s="21"/>
    </row>
    <row r="319" spans="1:9">
      <c r="A319" s="21">
        <v>314</v>
      </c>
      <c r="B319" s="21">
        <v>407</v>
      </c>
      <c r="C319" s="21" t="s">
        <v>346</v>
      </c>
      <c r="D319" s="21" t="s">
        <v>312</v>
      </c>
      <c r="E319" s="21"/>
      <c r="F319" s="21"/>
      <c r="G319" s="21"/>
      <c r="H319" s="21"/>
      <c r="I319" s="21"/>
    </row>
    <row r="320" spans="1:9">
      <c r="A320" s="21">
        <v>315</v>
      </c>
      <c r="B320" s="21">
        <v>408</v>
      </c>
      <c r="C320" s="21" t="s">
        <v>347</v>
      </c>
      <c r="D320" s="21" t="s">
        <v>312</v>
      </c>
      <c r="E320" s="21"/>
      <c r="F320" s="21"/>
      <c r="G320" s="21"/>
      <c r="H320" s="21"/>
      <c r="I320" s="21"/>
    </row>
    <row r="321" spans="1:9">
      <c r="A321" s="21">
        <v>316</v>
      </c>
      <c r="B321" s="21">
        <v>409</v>
      </c>
      <c r="C321" s="21" t="s">
        <v>348</v>
      </c>
      <c r="D321" s="21" t="s">
        <v>312</v>
      </c>
      <c r="E321" s="21"/>
      <c r="F321" s="21"/>
      <c r="G321" s="21"/>
      <c r="H321" s="21"/>
      <c r="I321" s="21"/>
    </row>
    <row r="322" spans="1:9">
      <c r="A322" s="21">
        <v>317</v>
      </c>
      <c r="B322" s="21">
        <v>410</v>
      </c>
      <c r="C322" s="21" t="s">
        <v>349</v>
      </c>
      <c r="D322" s="21" t="s">
        <v>312</v>
      </c>
      <c r="E322" s="21"/>
      <c r="F322" s="21"/>
      <c r="G322" s="21"/>
      <c r="H322" s="21"/>
      <c r="I322" s="21"/>
    </row>
    <row r="323" spans="1:9">
      <c r="A323" s="21">
        <v>318</v>
      </c>
      <c r="B323" s="21">
        <v>412</v>
      </c>
      <c r="C323" s="21" t="s">
        <v>350</v>
      </c>
      <c r="D323" s="21" t="s">
        <v>312</v>
      </c>
      <c r="E323" s="21"/>
      <c r="F323" s="21"/>
      <c r="G323" s="21"/>
      <c r="H323" s="21"/>
      <c r="I323" s="21"/>
    </row>
    <row r="324" spans="1:9" ht="30">
      <c r="A324" s="21">
        <v>319</v>
      </c>
      <c r="B324" s="21">
        <v>413</v>
      </c>
      <c r="C324" s="21" t="s">
        <v>351</v>
      </c>
      <c r="D324" s="21" t="s">
        <v>312</v>
      </c>
      <c r="E324" s="21"/>
      <c r="F324" s="21"/>
      <c r="G324" s="21"/>
      <c r="H324" s="21"/>
      <c r="I324" s="21"/>
    </row>
    <row r="325" spans="1:9" ht="30">
      <c r="A325" s="21">
        <v>320</v>
      </c>
      <c r="B325" s="21">
        <v>414</v>
      </c>
      <c r="C325" s="21" t="s">
        <v>352</v>
      </c>
      <c r="D325" s="21" t="s">
        <v>312</v>
      </c>
      <c r="E325" s="21"/>
      <c r="F325" s="21"/>
      <c r="G325" s="21"/>
      <c r="H325" s="21"/>
      <c r="I325" s="21"/>
    </row>
    <row r="326" spans="1:9">
      <c r="A326" s="21">
        <v>321</v>
      </c>
      <c r="B326" s="21">
        <v>415</v>
      </c>
      <c r="C326" s="21" t="s">
        <v>353</v>
      </c>
      <c r="D326" s="21" t="s">
        <v>312</v>
      </c>
      <c r="E326" s="21"/>
      <c r="F326" s="21"/>
      <c r="G326" s="21"/>
      <c r="H326" s="21"/>
      <c r="I326" s="21"/>
    </row>
    <row r="327" spans="1:9">
      <c r="A327" s="21">
        <v>322</v>
      </c>
      <c r="B327" s="21">
        <v>416</v>
      </c>
      <c r="C327" s="21" t="s">
        <v>354</v>
      </c>
      <c r="D327" s="21" t="s">
        <v>312</v>
      </c>
      <c r="E327" s="21"/>
      <c r="F327" s="21"/>
      <c r="G327" s="21"/>
      <c r="H327" s="21"/>
      <c r="I327" s="21"/>
    </row>
    <row r="328" spans="1:9" ht="30">
      <c r="A328" s="21">
        <v>323</v>
      </c>
      <c r="B328" s="21">
        <v>417</v>
      </c>
      <c r="C328" s="21" t="s">
        <v>355</v>
      </c>
      <c r="D328" s="21" t="s">
        <v>312</v>
      </c>
      <c r="E328" s="21"/>
      <c r="F328" s="21"/>
      <c r="G328" s="21"/>
      <c r="H328" s="21"/>
      <c r="I328" s="21"/>
    </row>
    <row r="329" spans="1:9">
      <c r="A329" s="21">
        <v>324</v>
      </c>
      <c r="B329" s="21">
        <v>418</v>
      </c>
      <c r="C329" s="21" t="s">
        <v>356</v>
      </c>
      <c r="D329" s="21" t="s">
        <v>312</v>
      </c>
      <c r="E329" s="21"/>
      <c r="F329" s="21"/>
      <c r="G329" s="21"/>
      <c r="H329" s="21"/>
      <c r="I329" s="21"/>
    </row>
    <row r="330" spans="1:9">
      <c r="A330" s="21">
        <v>325</v>
      </c>
      <c r="B330" s="21">
        <v>419</v>
      </c>
      <c r="C330" s="21" t="s">
        <v>357</v>
      </c>
      <c r="D330" s="21" t="s">
        <v>312</v>
      </c>
      <c r="E330" s="21"/>
      <c r="F330" s="21"/>
      <c r="G330" s="21"/>
      <c r="H330" s="21"/>
      <c r="I330" s="21"/>
    </row>
    <row r="331" spans="1:9" ht="30">
      <c r="A331" s="21">
        <v>326</v>
      </c>
      <c r="B331" s="21">
        <v>420</v>
      </c>
      <c r="C331" s="21" t="s">
        <v>358</v>
      </c>
      <c r="D331" s="21" t="s">
        <v>312</v>
      </c>
      <c r="E331" s="21"/>
      <c r="F331" s="21"/>
      <c r="G331" s="21"/>
      <c r="H331" s="21"/>
      <c r="I331" s="21"/>
    </row>
    <row r="332" spans="1:9">
      <c r="A332" s="21">
        <v>327</v>
      </c>
      <c r="B332" s="21">
        <v>421</v>
      </c>
      <c r="C332" s="21" t="s">
        <v>359</v>
      </c>
      <c r="D332" s="21" t="s">
        <v>312</v>
      </c>
      <c r="E332" s="21"/>
      <c r="F332" s="21"/>
      <c r="G332" s="21"/>
      <c r="H332" s="21"/>
      <c r="I332" s="21"/>
    </row>
    <row r="333" spans="1:9">
      <c r="A333" s="21">
        <v>328</v>
      </c>
      <c r="B333" s="21">
        <v>422</v>
      </c>
      <c r="C333" s="21" t="s">
        <v>360</v>
      </c>
      <c r="D333" s="21" t="s">
        <v>312</v>
      </c>
      <c r="E333" s="21"/>
      <c r="F333" s="21"/>
      <c r="G333" s="21"/>
      <c r="H333" s="21"/>
      <c r="I333" s="21"/>
    </row>
    <row r="334" spans="1:9">
      <c r="A334" s="21">
        <v>329</v>
      </c>
      <c r="B334" s="21">
        <v>423</v>
      </c>
      <c r="C334" s="21" t="s">
        <v>361</v>
      </c>
      <c r="D334" s="21" t="s">
        <v>312</v>
      </c>
      <c r="E334" s="21"/>
      <c r="F334" s="21"/>
      <c r="G334" s="21"/>
      <c r="H334" s="21"/>
      <c r="I334" s="21"/>
    </row>
    <row r="335" spans="1:9">
      <c r="A335" s="21">
        <v>330</v>
      </c>
      <c r="B335" s="21">
        <v>424</v>
      </c>
      <c r="C335" s="21" t="s">
        <v>362</v>
      </c>
      <c r="D335" s="21" t="s">
        <v>312</v>
      </c>
      <c r="E335" s="21"/>
      <c r="F335" s="21"/>
      <c r="G335" s="21"/>
      <c r="H335" s="21"/>
      <c r="I335" s="21"/>
    </row>
    <row r="336" spans="1:9">
      <c r="A336" s="21">
        <v>331</v>
      </c>
      <c r="B336" s="21">
        <v>425</v>
      </c>
      <c r="C336" s="21" t="s">
        <v>363</v>
      </c>
      <c r="D336" s="21" t="s">
        <v>312</v>
      </c>
      <c r="E336" s="21"/>
      <c r="F336" s="21"/>
      <c r="G336" s="21"/>
      <c r="H336" s="21"/>
      <c r="I336" s="21"/>
    </row>
    <row r="337" spans="1:9">
      <c r="A337" s="21">
        <v>332</v>
      </c>
      <c r="B337" s="21">
        <v>426</v>
      </c>
      <c r="C337" s="21" t="s">
        <v>364</v>
      </c>
      <c r="D337" s="21" t="s">
        <v>312</v>
      </c>
      <c r="E337" s="21"/>
      <c r="F337" s="21"/>
      <c r="G337" s="21"/>
      <c r="H337" s="21"/>
      <c r="I337" s="21"/>
    </row>
    <row r="338" spans="1:9">
      <c r="A338" s="21">
        <v>333</v>
      </c>
      <c r="B338" s="21">
        <v>427</v>
      </c>
      <c r="C338" s="21" t="s">
        <v>365</v>
      </c>
      <c r="D338" s="21" t="s">
        <v>312</v>
      </c>
      <c r="E338" s="21"/>
      <c r="F338" s="21"/>
      <c r="G338" s="21"/>
      <c r="H338" s="21"/>
      <c r="I338" s="21"/>
    </row>
    <row r="339" spans="1:9">
      <c r="A339" s="21">
        <v>334</v>
      </c>
      <c r="B339" s="21">
        <v>428</v>
      </c>
      <c r="C339" s="21" t="s">
        <v>366</v>
      </c>
      <c r="D339" s="21" t="s">
        <v>312</v>
      </c>
      <c r="E339" s="21"/>
      <c r="F339" s="21"/>
      <c r="G339" s="21"/>
      <c r="H339" s="21"/>
      <c r="I339" s="21"/>
    </row>
    <row r="340" spans="1:9">
      <c r="A340" s="21">
        <v>335</v>
      </c>
      <c r="B340" s="21">
        <v>429</v>
      </c>
      <c r="C340" s="21" t="s">
        <v>367</v>
      </c>
      <c r="D340" s="21" t="s">
        <v>312</v>
      </c>
      <c r="E340" s="21"/>
      <c r="F340" s="21"/>
      <c r="G340" s="21"/>
      <c r="H340" s="21"/>
      <c r="I340" s="21"/>
    </row>
    <row r="341" spans="1:9">
      <c r="A341" s="21">
        <v>336</v>
      </c>
      <c r="B341" s="21">
        <v>430</v>
      </c>
      <c r="C341" s="21" t="s">
        <v>368</v>
      </c>
      <c r="D341" s="21" t="s">
        <v>312</v>
      </c>
      <c r="E341" s="21"/>
      <c r="F341" s="21"/>
      <c r="G341" s="21"/>
      <c r="H341" s="21"/>
      <c r="I341" s="21"/>
    </row>
    <row r="342" spans="1:9">
      <c r="A342" s="21">
        <v>337</v>
      </c>
      <c r="B342" s="21">
        <v>431</v>
      </c>
      <c r="C342" s="21" t="s">
        <v>369</v>
      </c>
      <c r="D342" s="21" t="s">
        <v>312</v>
      </c>
      <c r="E342" s="21"/>
      <c r="F342" s="21"/>
      <c r="G342" s="21"/>
      <c r="H342" s="21"/>
      <c r="I342" s="21"/>
    </row>
    <row r="343" spans="1:9">
      <c r="A343" s="21">
        <v>338</v>
      </c>
      <c r="B343" s="21">
        <v>433</v>
      </c>
      <c r="C343" s="21" t="s">
        <v>370</v>
      </c>
      <c r="D343" s="21" t="s">
        <v>312</v>
      </c>
      <c r="E343" s="21"/>
      <c r="F343" s="21"/>
      <c r="G343" s="21"/>
      <c r="H343" s="21"/>
      <c r="I343" s="21"/>
    </row>
    <row r="344" spans="1:9">
      <c r="A344" s="21">
        <v>339</v>
      </c>
      <c r="B344" s="21">
        <v>434</v>
      </c>
      <c r="C344" s="21" t="s">
        <v>371</v>
      </c>
      <c r="D344" s="21" t="s">
        <v>312</v>
      </c>
      <c r="E344" s="21"/>
      <c r="F344" s="21"/>
      <c r="G344" s="21"/>
      <c r="H344" s="21"/>
      <c r="I344" s="21"/>
    </row>
    <row r="345" spans="1:9">
      <c r="A345" s="21">
        <v>340</v>
      </c>
      <c r="B345" s="21">
        <v>435</v>
      </c>
      <c r="C345" s="21" t="s">
        <v>372</v>
      </c>
      <c r="D345" s="21" t="s">
        <v>312</v>
      </c>
      <c r="E345" s="21"/>
      <c r="F345" s="21"/>
      <c r="G345" s="21"/>
      <c r="H345" s="21"/>
      <c r="I345" s="21"/>
    </row>
    <row r="346" spans="1:9">
      <c r="A346" s="21">
        <v>341</v>
      </c>
      <c r="B346" s="21">
        <v>436</v>
      </c>
      <c r="C346" s="21" t="s">
        <v>373</v>
      </c>
      <c r="D346" s="21" t="s">
        <v>312</v>
      </c>
      <c r="E346" s="21"/>
      <c r="F346" s="21"/>
      <c r="G346" s="21"/>
      <c r="H346" s="21"/>
      <c r="I346" s="21"/>
    </row>
    <row r="347" spans="1:9">
      <c r="A347" s="21">
        <v>342</v>
      </c>
      <c r="B347" s="21">
        <v>437</v>
      </c>
      <c r="C347" s="21" t="s">
        <v>374</v>
      </c>
      <c r="D347" s="21" t="s">
        <v>312</v>
      </c>
      <c r="E347" s="21"/>
      <c r="F347" s="21"/>
      <c r="G347" s="21"/>
      <c r="H347" s="21"/>
      <c r="I347" s="21"/>
    </row>
    <row r="348" spans="1:9">
      <c r="A348" s="21">
        <v>343</v>
      </c>
      <c r="B348" s="21">
        <v>438</v>
      </c>
      <c r="C348" s="21" t="s">
        <v>375</v>
      </c>
      <c r="D348" s="21" t="s">
        <v>312</v>
      </c>
      <c r="E348" s="21"/>
      <c r="F348" s="21"/>
      <c r="G348" s="21"/>
      <c r="H348" s="21"/>
      <c r="I348" s="21"/>
    </row>
    <row r="349" spans="1:9">
      <c r="A349" s="21">
        <v>344</v>
      </c>
      <c r="B349" s="21">
        <v>439</v>
      </c>
      <c r="C349" s="21" t="s">
        <v>376</v>
      </c>
      <c r="D349" s="21" t="s">
        <v>312</v>
      </c>
      <c r="E349" s="21"/>
      <c r="F349" s="21"/>
      <c r="G349" s="21"/>
      <c r="H349" s="21"/>
      <c r="I349" s="21"/>
    </row>
    <row r="350" spans="1:9">
      <c r="A350" s="21">
        <v>345</v>
      </c>
      <c r="B350" s="21">
        <v>440</v>
      </c>
      <c r="C350" s="21" t="s">
        <v>377</v>
      </c>
      <c r="D350" s="21" t="s">
        <v>312</v>
      </c>
      <c r="E350" s="21"/>
      <c r="F350" s="21"/>
      <c r="G350" s="21"/>
      <c r="H350" s="21"/>
      <c r="I350" s="21"/>
    </row>
    <row r="351" spans="1:9">
      <c r="A351" s="21">
        <v>346</v>
      </c>
      <c r="B351" s="21">
        <v>441</v>
      </c>
      <c r="C351" s="21" t="s">
        <v>378</v>
      </c>
      <c r="D351" s="21" t="s">
        <v>312</v>
      </c>
      <c r="E351" s="21"/>
      <c r="F351" s="21"/>
      <c r="G351" s="21"/>
      <c r="H351" s="21"/>
      <c r="I351" s="21"/>
    </row>
    <row r="352" spans="1:9">
      <c r="A352" s="21">
        <v>347</v>
      </c>
      <c r="B352" s="21">
        <v>442</v>
      </c>
      <c r="C352" s="21" t="s">
        <v>379</v>
      </c>
      <c r="D352" s="21" t="s">
        <v>312</v>
      </c>
      <c r="E352" s="21"/>
      <c r="F352" s="21"/>
      <c r="G352" s="21"/>
      <c r="H352" s="21"/>
      <c r="I352" s="21"/>
    </row>
    <row r="353" spans="1:9" ht="30">
      <c r="A353" s="21">
        <v>348</v>
      </c>
      <c r="B353" s="21">
        <v>443</v>
      </c>
      <c r="C353" s="21" t="s">
        <v>380</v>
      </c>
      <c r="D353" s="21" t="s">
        <v>312</v>
      </c>
      <c r="E353" s="21"/>
      <c r="F353" s="21"/>
      <c r="G353" s="21"/>
      <c r="H353" s="21"/>
      <c r="I353" s="21"/>
    </row>
    <row r="354" spans="1:9" ht="30">
      <c r="A354" s="21">
        <v>349</v>
      </c>
      <c r="B354" s="21">
        <v>444</v>
      </c>
      <c r="C354" s="21" t="s">
        <v>381</v>
      </c>
      <c r="D354" s="21" t="s">
        <v>312</v>
      </c>
      <c r="E354" s="21"/>
      <c r="F354" s="21"/>
      <c r="G354" s="21"/>
      <c r="H354" s="21"/>
      <c r="I354" s="21"/>
    </row>
    <row r="355" spans="1:9" ht="30">
      <c r="A355" s="21">
        <v>350</v>
      </c>
      <c r="B355" s="21">
        <v>445</v>
      </c>
      <c r="C355" s="21" t="s">
        <v>382</v>
      </c>
      <c r="D355" s="21" t="s">
        <v>312</v>
      </c>
      <c r="E355" s="21"/>
      <c r="F355" s="21"/>
      <c r="G355" s="21"/>
      <c r="H355" s="21"/>
      <c r="I355" s="21"/>
    </row>
    <row r="356" spans="1:9">
      <c r="A356" s="21">
        <v>351</v>
      </c>
      <c r="B356" s="21">
        <v>446</v>
      </c>
      <c r="C356" s="21" t="s">
        <v>383</v>
      </c>
      <c r="D356" s="21" t="s">
        <v>312</v>
      </c>
      <c r="E356" s="21"/>
      <c r="F356" s="21"/>
      <c r="G356" s="21"/>
      <c r="H356" s="21"/>
      <c r="I356" s="21"/>
    </row>
    <row r="357" spans="1:9">
      <c r="A357" s="21">
        <v>352</v>
      </c>
      <c r="B357" s="21">
        <v>447</v>
      </c>
      <c r="C357" s="21" t="s">
        <v>384</v>
      </c>
      <c r="D357" s="21" t="s">
        <v>312</v>
      </c>
      <c r="E357" s="21"/>
      <c r="F357" s="21"/>
      <c r="G357" s="21"/>
      <c r="H357" s="21"/>
      <c r="I357" s="21"/>
    </row>
    <row r="358" spans="1:9">
      <c r="A358" s="21">
        <v>353</v>
      </c>
      <c r="B358" s="21">
        <v>448</v>
      </c>
      <c r="C358" s="21" t="s">
        <v>385</v>
      </c>
      <c r="D358" s="21" t="s">
        <v>312</v>
      </c>
      <c r="E358" s="21"/>
      <c r="F358" s="21"/>
      <c r="G358" s="21"/>
      <c r="H358" s="21"/>
      <c r="I358" s="21"/>
    </row>
    <row r="359" spans="1:9">
      <c r="A359" s="21">
        <v>354</v>
      </c>
      <c r="B359" s="21">
        <v>449</v>
      </c>
      <c r="C359" s="21" t="s">
        <v>386</v>
      </c>
      <c r="D359" s="21" t="s">
        <v>312</v>
      </c>
      <c r="E359" s="21"/>
      <c r="F359" s="21"/>
      <c r="G359" s="21"/>
      <c r="H359" s="21"/>
      <c r="I359" s="21"/>
    </row>
    <row r="360" spans="1:9">
      <c r="A360" s="21">
        <v>355</v>
      </c>
      <c r="B360" s="21">
        <v>450</v>
      </c>
      <c r="C360" s="21" t="s">
        <v>387</v>
      </c>
      <c r="D360" s="21" t="s">
        <v>312</v>
      </c>
      <c r="E360" s="21"/>
      <c r="F360" s="21"/>
      <c r="G360" s="21"/>
      <c r="H360" s="21"/>
      <c r="I360" s="21"/>
    </row>
    <row r="361" spans="1:9">
      <c r="A361" s="21">
        <v>356</v>
      </c>
      <c r="B361" s="21">
        <v>451</v>
      </c>
      <c r="C361" s="21" t="s">
        <v>388</v>
      </c>
      <c r="D361" s="21" t="s">
        <v>312</v>
      </c>
      <c r="E361" s="21"/>
      <c r="F361" s="21"/>
      <c r="G361" s="21"/>
      <c r="H361" s="21"/>
      <c r="I361" s="21"/>
    </row>
    <row r="362" spans="1:9">
      <c r="A362" s="21">
        <v>357</v>
      </c>
      <c r="B362" s="21">
        <v>452</v>
      </c>
      <c r="C362" s="21" t="s">
        <v>389</v>
      </c>
      <c r="D362" s="21" t="s">
        <v>312</v>
      </c>
      <c r="E362" s="21"/>
      <c r="F362" s="21"/>
      <c r="G362" s="21"/>
      <c r="H362" s="21"/>
      <c r="I362" s="21"/>
    </row>
    <row r="363" spans="1:9">
      <c r="A363" s="21">
        <v>358</v>
      </c>
      <c r="B363" s="21">
        <v>453</v>
      </c>
      <c r="C363" s="21" t="s">
        <v>390</v>
      </c>
      <c r="D363" s="21" t="s">
        <v>312</v>
      </c>
      <c r="E363" s="21"/>
      <c r="F363" s="21"/>
      <c r="G363" s="21"/>
      <c r="H363" s="21"/>
      <c r="I363" s="21"/>
    </row>
    <row r="364" spans="1:9">
      <c r="A364" s="21">
        <v>359</v>
      </c>
      <c r="B364" s="21">
        <v>454</v>
      </c>
      <c r="C364" s="21" t="s">
        <v>188</v>
      </c>
      <c r="D364" s="21" t="s">
        <v>312</v>
      </c>
      <c r="E364" s="21"/>
      <c r="F364" s="21"/>
      <c r="G364" s="21"/>
      <c r="H364" s="21"/>
      <c r="I364" s="21"/>
    </row>
    <row r="365" spans="1:9">
      <c r="A365" s="21">
        <v>360</v>
      </c>
      <c r="B365" s="21">
        <v>455</v>
      </c>
      <c r="C365" s="21" t="s">
        <v>391</v>
      </c>
      <c r="D365" s="21" t="s">
        <v>312</v>
      </c>
      <c r="E365" s="21"/>
      <c r="F365" s="21"/>
      <c r="G365" s="21"/>
      <c r="H365" s="21"/>
      <c r="I365" s="21"/>
    </row>
    <row r="366" spans="1:9" ht="30">
      <c r="A366" s="21">
        <v>361</v>
      </c>
      <c r="B366" s="21">
        <v>456</v>
      </c>
      <c r="C366" s="21" t="s">
        <v>392</v>
      </c>
      <c r="D366" s="21" t="s">
        <v>312</v>
      </c>
      <c r="E366" s="21"/>
      <c r="F366" s="21"/>
      <c r="G366" s="21"/>
      <c r="H366" s="21"/>
      <c r="I366" s="21"/>
    </row>
    <row r="367" spans="1:9">
      <c r="A367" s="21">
        <v>362</v>
      </c>
      <c r="B367" s="21">
        <v>457</v>
      </c>
      <c r="C367" s="21" t="s">
        <v>393</v>
      </c>
      <c r="D367" s="21" t="s">
        <v>312</v>
      </c>
      <c r="E367" s="21"/>
      <c r="F367" s="21"/>
      <c r="G367" s="21"/>
      <c r="H367" s="21"/>
      <c r="I367" s="21"/>
    </row>
    <row r="368" spans="1:9">
      <c r="A368" s="21">
        <v>363</v>
      </c>
      <c r="B368" s="21">
        <v>458</v>
      </c>
      <c r="C368" s="21" t="s">
        <v>394</v>
      </c>
      <c r="D368" s="21" t="s">
        <v>312</v>
      </c>
      <c r="E368" s="21"/>
      <c r="F368" s="21"/>
      <c r="G368" s="21"/>
      <c r="H368" s="21"/>
      <c r="I368" s="21"/>
    </row>
    <row r="369" spans="1:9">
      <c r="A369" s="21">
        <v>364</v>
      </c>
      <c r="B369" s="21">
        <v>459</v>
      </c>
      <c r="C369" s="21" t="s">
        <v>395</v>
      </c>
      <c r="D369" s="21" t="s">
        <v>312</v>
      </c>
      <c r="E369" s="21"/>
      <c r="F369" s="21"/>
      <c r="G369" s="21"/>
      <c r="H369" s="21"/>
      <c r="I369" s="21"/>
    </row>
    <row r="370" spans="1:9">
      <c r="A370" s="21">
        <v>365</v>
      </c>
      <c r="B370" s="21">
        <v>460</v>
      </c>
      <c r="C370" s="21" t="s">
        <v>396</v>
      </c>
      <c r="D370" s="21" t="s">
        <v>312</v>
      </c>
      <c r="E370" s="21"/>
      <c r="F370" s="21"/>
      <c r="G370" s="21"/>
      <c r="H370" s="21"/>
      <c r="I370" s="21"/>
    </row>
    <row r="371" spans="1:9">
      <c r="A371" s="21">
        <v>366</v>
      </c>
      <c r="B371" s="21">
        <v>461</v>
      </c>
      <c r="C371" s="21" t="s">
        <v>397</v>
      </c>
      <c r="D371" s="21" t="s">
        <v>312</v>
      </c>
      <c r="E371" s="21"/>
      <c r="F371" s="21"/>
      <c r="G371" s="21"/>
      <c r="H371" s="21"/>
      <c r="I371" s="21"/>
    </row>
    <row r="372" spans="1:9">
      <c r="A372" s="21">
        <v>367</v>
      </c>
      <c r="B372" s="21">
        <v>462</v>
      </c>
      <c r="C372" s="21" t="s">
        <v>398</v>
      </c>
      <c r="D372" s="21" t="s">
        <v>312</v>
      </c>
      <c r="E372" s="21"/>
      <c r="F372" s="21"/>
      <c r="G372" s="21"/>
      <c r="H372" s="21"/>
      <c r="I372" s="21"/>
    </row>
    <row r="373" spans="1:9">
      <c r="A373" s="21">
        <v>368</v>
      </c>
      <c r="B373" s="21">
        <v>463</v>
      </c>
      <c r="C373" s="21" t="s">
        <v>399</v>
      </c>
      <c r="D373" s="21" t="s">
        <v>312</v>
      </c>
      <c r="E373" s="21"/>
      <c r="F373" s="21"/>
      <c r="G373" s="21"/>
      <c r="H373" s="21"/>
      <c r="I373" s="21"/>
    </row>
    <row r="374" spans="1:9">
      <c r="A374" s="21">
        <v>369</v>
      </c>
      <c r="B374" s="21">
        <v>464</v>
      </c>
      <c r="C374" s="21" t="s">
        <v>400</v>
      </c>
      <c r="D374" s="21" t="s">
        <v>312</v>
      </c>
      <c r="E374" s="21"/>
      <c r="F374" s="21"/>
      <c r="G374" s="21"/>
      <c r="H374" s="21"/>
      <c r="I374" s="21"/>
    </row>
    <row r="375" spans="1:9">
      <c r="A375" s="21">
        <v>370</v>
      </c>
      <c r="B375" s="21">
        <v>465</v>
      </c>
      <c r="C375" s="21" t="s">
        <v>401</v>
      </c>
      <c r="D375" s="21" t="s">
        <v>312</v>
      </c>
      <c r="E375" s="21"/>
      <c r="F375" s="21"/>
      <c r="G375" s="21"/>
      <c r="H375" s="21"/>
      <c r="I375" s="21"/>
    </row>
    <row r="376" spans="1:9">
      <c r="A376" s="21">
        <v>371</v>
      </c>
      <c r="B376" s="21">
        <v>466</v>
      </c>
      <c r="C376" s="21" t="s">
        <v>402</v>
      </c>
      <c r="D376" s="21" t="s">
        <v>312</v>
      </c>
      <c r="E376" s="21"/>
      <c r="F376" s="21"/>
      <c r="G376" s="21"/>
      <c r="H376" s="21"/>
      <c r="I376" s="21"/>
    </row>
    <row r="377" spans="1:9">
      <c r="A377" s="21">
        <v>372</v>
      </c>
      <c r="B377" s="21">
        <v>467</v>
      </c>
      <c r="C377" s="21" t="s">
        <v>357</v>
      </c>
      <c r="D377" s="21" t="s">
        <v>312</v>
      </c>
      <c r="E377" s="21"/>
      <c r="F377" s="21"/>
      <c r="G377" s="21"/>
      <c r="H377" s="21"/>
      <c r="I377" s="21"/>
    </row>
    <row r="378" spans="1:9">
      <c r="A378" s="21">
        <v>373</v>
      </c>
      <c r="B378" s="21">
        <v>468</v>
      </c>
      <c r="C378" s="21" t="s">
        <v>403</v>
      </c>
      <c r="D378" s="21" t="s">
        <v>312</v>
      </c>
      <c r="E378" s="21"/>
      <c r="F378" s="21"/>
      <c r="G378" s="21"/>
      <c r="H378" s="21"/>
      <c r="I378" s="21"/>
    </row>
    <row r="379" spans="1:9">
      <c r="A379" s="21">
        <v>374</v>
      </c>
      <c r="B379" s="21">
        <v>469</v>
      </c>
      <c r="C379" s="21" t="s">
        <v>404</v>
      </c>
      <c r="D379" s="21" t="s">
        <v>312</v>
      </c>
      <c r="E379" s="21"/>
      <c r="F379" s="21"/>
      <c r="G379" s="21"/>
      <c r="H379" s="21"/>
      <c r="I379" s="21"/>
    </row>
    <row r="380" spans="1:9">
      <c r="A380" s="21">
        <v>375</v>
      </c>
      <c r="B380" s="21">
        <v>470</v>
      </c>
      <c r="C380" s="21" t="s">
        <v>405</v>
      </c>
      <c r="D380" s="21" t="s">
        <v>312</v>
      </c>
      <c r="E380" s="21"/>
      <c r="F380" s="21"/>
      <c r="G380" s="21"/>
      <c r="H380" s="21"/>
      <c r="I380" s="21"/>
    </row>
    <row r="381" spans="1:9">
      <c r="A381" s="21">
        <v>376</v>
      </c>
      <c r="B381" s="21">
        <v>471</v>
      </c>
      <c r="C381" s="21" t="s">
        <v>406</v>
      </c>
      <c r="D381" s="21" t="s">
        <v>312</v>
      </c>
      <c r="E381" s="21"/>
      <c r="F381" s="21"/>
      <c r="G381" s="21"/>
      <c r="H381" s="21"/>
      <c r="I381" s="21"/>
    </row>
    <row r="382" spans="1:9">
      <c r="A382" s="21">
        <v>377</v>
      </c>
      <c r="B382" s="21">
        <v>472</v>
      </c>
      <c r="C382" s="21" t="s">
        <v>407</v>
      </c>
      <c r="D382" s="21" t="s">
        <v>312</v>
      </c>
      <c r="E382" s="21"/>
      <c r="F382" s="21"/>
      <c r="G382" s="21"/>
      <c r="H382" s="21"/>
      <c r="I382" s="21"/>
    </row>
    <row r="383" spans="1:9">
      <c r="A383" s="21">
        <v>378</v>
      </c>
      <c r="B383" s="21">
        <v>473</v>
      </c>
      <c r="C383" s="21" t="s">
        <v>408</v>
      </c>
      <c r="D383" s="21" t="s">
        <v>312</v>
      </c>
      <c r="E383" s="21"/>
      <c r="F383" s="21"/>
      <c r="G383" s="21"/>
      <c r="H383" s="21"/>
      <c r="I383" s="21"/>
    </row>
    <row r="384" spans="1:9">
      <c r="A384" s="21">
        <v>379</v>
      </c>
      <c r="B384" s="21">
        <v>474</v>
      </c>
      <c r="C384" s="21" t="s">
        <v>409</v>
      </c>
      <c r="D384" s="21" t="s">
        <v>312</v>
      </c>
      <c r="E384" s="21"/>
      <c r="F384" s="21"/>
      <c r="G384" s="21"/>
      <c r="H384" s="21"/>
      <c r="I384" s="21"/>
    </row>
    <row r="385" spans="1:9">
      <c r="A385" s="21">
        <v>380</v>
      </c>
      <c r="B385" s="21">
        <v>476</v>
      </c>
      <c r="C385" s="21" t="s">
        <v>410</v>
      </c>
      <c r="D385" s="21" t="s">
        <v>312</v>
      </c>
      <c r="E385" s="21"/>
      <c r="F385" s="21"/>
      <c r="G385" s="21"/>
      <c r="H385" s="21"/>
      <c r="I385" s="21"/>
    </row>
    <row r="386" spans="1:9">
      <c r="A386" s="21">
        <v>381</v>
      </c>
      <c r="B386" s="21">
        <v>478</v>
      </c>
      <c r="C386" s="21" t="s">
        <v>411</v>
      </c>
      <c r="D386" s="21" t="s">
        <v>312</v>
      </c>
      <c r="E386" s="21"/>
      <c r="F386" s="21"/>
      <c r="G386" s="21"/>
      <c r="H386" s="21"/>
      <c r="I386" s="21"/>
    </row>
    <row r="387" spans="1:9">
      <c r="A387" s="21">
        <v>382</v>
      </c>
      <c r="B387" s="21">
        <v>479</v>
      </c>
      <c r="C387" s="21" t="s">
        <v>412</v>
      </c>
      <c r="D387" s="21" t="s">
        <v>312</v>
      </c>
      <c r="E387" s="21"/>
      <c r="F387" s="21"/>
      <c r="G387" s="21"/>
      <c r="H387" s="21"/>
      <c r="I387" s="21"/>
    </row>
    <row r="388" spans="1:9">
      <c r="A388" s="21">
        <v>383</v>
      </c>
      <c r="B388" s="21">
        <v>480</v>
      </c>
      <c r="C388" s="21" t="s">
        <v>385</v>
      </c>
      <c r="D388" s="21" t="s">
        <v>312</v>
      </c>
      <c r="E388" s="21"/>
      <c r="F388" s="21"/>
      <c r="G388" s="21"/>
      <c r="H388" s="21"/>
      <c r="I388" s="21"/>
    </row>
    <row r="389" spans="1:9">
      <c r="A389" s="21">
        <v>384</v>
      </c>
      <c r="B389" s="21">
        <v>481</v>
      </c>
      <c r="C389" s="21" t="s">
        <v>413</v>
      </c>
      <c r="D389" s="21" t="s">
        <v>312</v>
      </c>
      <c r="E389" s="21"/>
      <c r="F389" s="21"/>
      <c r="G389" s="21"/>
      <c r="H389" s="21"/>
      <c r="I389" s="21"/>
    </row>
    <row r="390" spans="1:9">
      <c r="A390" s="21">
        <v>385</v>
      </c>
      <c r="B390" s="21">
        <v>482</v>
      </c>
      <c r="C390" s="21" t="s">
        <v>414</v>
      </c>
      <c r="D390" s="21" t="s">
        <v>312</v>
      </c>
      <c r="E390" s="21"/>
      <c r="F390" s="21"/>
      <c r="G390" s="21"/>
      <c r="H390" s="21"/>
      <c r="I390" s="21"/>
    </row>
    <row r="391" spans="1:9">
      <c r="A391" s="21">
        <v>386</v>
      </c>
      <c r="B391" s="21">
        <v>483</v>
      </c>
      <c r="C391" s="21" t="s">
        <v>415</v>
      </c>
      <c r="D391" s="21" t="s">
        <v>312</v>
      </c>
      <c r="E391" s="21"/>
      <c r="F391" s="21"/>
      <c r="G391" s="21"/>
      <c r="H391" s="21"/>
      <c r="I391" s="21"/>
    </row>
    <row r="392" spans="1:9">
      <c r="A392" s="21">
        <v>387</v>
      </c>
      <c r="B392" s="21">
        <v>484</v>
      </c>
      <c r="C392" s="21" t="s">
        <v>416</v>
      </c>
      <c r="D392" s="21" t="s">
        <v>312</v>
      </c>
      <c r="E392" s="21"/>
      <c r="F392" s="21"/>
      <c r="G392" s="21"/>
      <c r="H392" s="21"/>
      <c r="I392" s="21"/>
    </row>
    <row r="393" spans="1:9">
      <c r="A393" s="21">
        <v>388</v>
      </c>
      <c r="B393" s="21">
        <v>485</v>
      </c>
      <c r="C393" s="21" t="s">
        <v>417</v>
      </c>
      <c r="D393" s="21" t="s">
        <v>312</v>
      </c>
      <c r="E393" s="21"/>
      <c r="F393" s="21"/>
      <c r="G393" s="21"/>
      <c r="H393" s="21"/>
      <c r="I393" s="21"/>
    </row>
    <row r="394" spans="1:9">
      <c r="A394" s="21">
        <v>389</v>
      </c>
      <c r="B394" s="21">
        <v>486</v>
      </c>
      <c r="C394" s="21" t="s">
        <v>418</v>
      </c>
      <c r="D394" s="21" t="s">
        <v>312</v>
      </c>
      <c r="E394" s="21"/>
      <c r="F394" s="21"/>
      <c r="G394" s="21"/>
      <c r="H394" s="21"/>
      <c r="I394" s="21"/>
    </row>
    <row r="395" spans="1:9">
      <c r="A395" s="21">
        <v>390</v>
      </c>
      <c r="B395" s="21">
        <v>487</v>
      </c>
      <c r="C395" s="21" t="s">
        <v>419</v>
      </c>
      <c r="D395" s="21" t="s">
        <v>312</v>
      </c>
      <c r="E395" s="21"/>
      <c r="F395" s="21"/>
      <c r="G395" s="21"/>
      <c r="H395" s="21"/>
      <c r="I395" s="21"/>
    </row>
    <row r="396" spans="1:9">
      <c r="A396" s="21">
        <v>391</v>
      </c>
      <c r="B396" s="21">
        <v>488</v>
      </c>
      <c r="C396" s="21" t="s">
        <v>420</v>
      </c>
      <c r="D396" s="21" t="s">
        <v>312</v>
      </c>
      <c r="E396" s="21"/>
      <c r="F396" s="21"/>
      <c r="G396" s="21"/>
      <c r="H396" s="21"/>
      <c r="I396" s="21"/>
    </row>
    <row r="397" spans="1:9">
      <c r="A397" s="21">
        <v>392</v>
      </c>
      <c r="B397" s="21">
        <v>489</v>
      </c>
      <c r="C397" s="21" t="s">
        <v>421</v>
      </c>
      <c r="D397" s="21" t="s">
        <v>312</v>
      </c>
      <c r="E397" s="21"/>
      <c r="F397" s="21"/>
      <c r="G397" s="21"/>
      <c r="H397" s="21"/>
      <c r="I397" s="21"/>
    </row>
    <row r="398" spans="1:9">
      <c r="A398" s="21">
        <v>393</v>
      </c>
      <c r="B398" s="21">
        <v>490</v>
      </c>
      <c r="C398" s="21" t="s">
        <v>422</v>
      </c>
      <c r="D398" s="21" t="s">
        <v>312</v>
      </c>
      <c r="E398" s="21"/>
      <c r="F398" s="21"/>
      <c r="G398" s="21"/>
      <c r="H398" s="21"/>
      <c r="I398" s="21"/>
    </row>
    <row r="399" spans="1:9">
      <c r="A399" s="21">
        <v>394</v>
      </c>
      <c r="B399" s="21">
        <v>491</v>
      </c>
      <c r="C399" s="21" t="s">
        <v>82</v>
      </c>
      <c r="D399" s="21" t="s">
        <v>312</v>
      </c>
      <c r="E399" s="21"/>
      <c r="F399" s="21"/>
      <c r="G399" s="21"/>
      <c r="H399" s="21"/>
      <c r="I399" s="21"/>
    </row>
    <row r="400" spans="1:9">
      <c r="A400" s="21">
        <v>395</v>
      </c>
      <c r="B400" s="21">
        <v>492</v>
      </c>
      <c r="C400" s="21" t="s">
        <v>59</v>
      </c>
      <c r="D400" s="21" t="s">
        <v>312</v>
      </c>
      <c r="E400" s="21"/>
      <c r="F400" s="21"/>
      <c r="G400" s="21"/>
      <c r="H400" s="21"/>
      <c r="I400" s="21"/>
    </row>
    <row r="401" spans="1:9">
      <c r="A401" s="21">
        <v>396</v>
      </c>
      <c r="B401" s="21">
        <v>493</v>
      </c>
      <c r="C401" s="21" t="s">
        <v>423</v>
      </c>
      <c r="D401" s="21" t="s">
        <v>312</v>
      </c>
      <c r="E401" s="21"/>
      <c r="F401" s="21"/>
      <c r="G401" s="21"/>
      <c r="H401" s="21"/>
      <c r="I401" s="21"/>
    </row>
    <row r="402" spans="1:9">
      <c r="A402" s="21">
        <v>397</v>
      </c>
      <c r="B402" s="21">
        <v>494</v>
      </c>
      <c r="C402" s="21" t="s">
        <v>424</v>
      </c>
      <c r="D402" s="21" t="s">
        <v>312</v>
      </c>
      <c r="E402" s="21"/>
      <c r="F402" s="21"/>
      <c r="G402" s="21"/>
      <c r="H402" s="21"/>
      <c r="I402" s="21"/>
    </row>
    <row r="403" spans="1:9">
      <c r="A403" s="21">
        <v>398</v>
      </c>
      <c r="B403" s="21">
        <v>495</v>
      </c>
      <c r="C403" s="21" t="s">
        <v>425</v>
      </c>
      <c r="D403" s="21" t="s">
        <v>312</v>
      </c>
      <c r="E403" s="21"/>
      <c r="F403" s="21"/>
      <c r="G403" s="21"/>
      <c r="H403" s="21"/>
      <c r="I403" s="21"/>
    </row>
    <row r="404" spans="1:9">
      <c r="A404" s="21">
        <v>399</v>
      </c>
      <c r="B404" s="21">
        <v>496</v>
      </c>
      <c r="C404" s="21" t="s">
        <v>426</v>
      </c>
      <c r="D404" s="21" t="s">
        <v>312</v>
      </c>
      <c r="E404" s="21"/>
      <c r="F404" s="21"/>
      <c r="G404" s="21"/>
      <c r="H404" s="21"/>
      <c r="I404" s="21"/>
    </row>
    <row r="405" spans="1:9">
      <c r="A405" s="21">
        <v>400</v>
      </c>
      <c r="B405" s="21">
        <v>497</v>
      </c>
      <c r="C405" s="21" t="s">
        <v>427</v>
      </c>
      <c r="D405" s="21" t="s">
        <v>312</v>
      </c>
      <c r="E405" s="21"/>
      <c r="F405" s="21"/>
      <c r="G405" s="21"/>
      <c r="H405" s="21"/>
      <c r="I405" s="21"/>
    </row>
    <row r="406" spans="1:9">
      <c r="A406" s="21">
        <v>401</v>
      </c>
      <c r="B406" s="21">
        <v>498</v>
      </c>
      <c r="C406" s="21" t="s">
        <v>348</v>
      </c>
      <c r="D406" s="21" t="s">
        <v>312</v>
      </c>
      <c r="E406" s="21"/>
      <c r="F406" s="21"/>
      <c r="G406" s="21"/>
      <c r="H406" s="21"/>
      <c r="I406" s="21"/>
    </row>
    <row r="407" spans="1:9">
      <c r="A407" s="21">
        <v>402</v>
      </c>
      <c r="B407" s="21">
        <v>499</v>
      </c>
      <c r="C407" s="21" t="s">
        <v>428</v>
      </c>
      <c r="D407" s="21" t="s">
        <v>312</v>
      </c>
      <c r="E407" s="21"/>
      <c r="F407" s="21"/>
      <c r="G407" s="21"/>
      <c r="H407" s="21"/>
      <c r="I407" s="21"/>
    </row>
    <row r="408" spans="1:9">
      <c r="A408" s="21">
        <v>403</v>
      </c>
      <c r="B408" s="21">
        <v>500</v>
      </c>
      <c r="C408" s="21" t="s">
        <v>429</v>
      </c>
      <c r="D408" s="21" t="s">
        <v>312</v>
      </c>
      <c r="E408" s="21"/>
      <c r="F408" s="21"/>
      <c r="G408" s="21"/>
      <c r="H408" s="21"/>
      <c r="I408" s="21"/>
    </row>
    <row r="409" spans="1:9">
      <c r="A409" s="21">
        <v>404</v>
      </c>
      <c r="B409" s="21">
        <v>501</v>
      </c>
      <c r="C409" s="21" t="s">
        <v>430</v>
      </c>
      <c r="D409" s="21" t="s">
        <v>312</v>
      </c>
      <c r="E409" s="21"/>
      <c r="F409" s="21"/>
      <c r="G409" s="21"/>
      <c r="H409" s="21"/>
      <c r="I409" s="21"/>
    </row>
    <row r="410" spans="1:9">
      <c r="A410" s="21">
        <v>405</v>
      </c>
      <c r="B410" s="21">
        <v>503</v>
      </c>
      <c r="C410" s="21" t="s">
        <v>431</v>
      </c>
      <c r="D410" s="21" t="s">
        <v>312</v>
      </c>
      <c r="E410" s="21"/>
      <c r="F410" s="21"/>
      <c r="G410" s="21"/>
      <c r="H410" s="21"/>
      <c r="I410" s="21"/>
    </row>
    <row r="411" spans="1:9">
      <c r="A411" s="21">
        <v>406</v>
      </c>
      <c r="B411" s="21">
        <v>504</v>
      </c>
      <c r="C411" s="21" t="s">
        <v>432</v>
      </c>
      <c r="D411" s="21" t="s">
        <v>312</v>
      </c>
      <c r="E411" s="21"/>
      <c r="F411" s="21"/>
      <c r="G411" s="21"/>
      <c r="H411" s="21"/>
      <c r="I411" s="21"/>
    </row>
    <row r="412" spans="1:9">
      <c r="A412" s="21">
        <v>407</v>
      </c>
      <c r="B412" s="21">
        <v>505</v>
      </c>
      <c r="C412" s="21" t="s">
        <v>433</v>
      </c>
      <c r="D412" s="21" t="s">
        <v>312</v>
      </c>
      <c r="E412" s="21"/>
      <c r="F412" s="21"/>
      <c r="G412" s="21"/>
      <c r="H412" s="21"/>
      <c r="I412" s="21"/>
    </row>
    <row r="413" spans="1:9">
      <c r="A413" s="21">
        <v>408</v>
      </c>
      <c r="B413" s="21">
        <v>506</v>
      </c>
      <c r="C413" s="21" t="s">
        <v>434</v>
      </c>
      <c r="D413" s="21" t="s">
        <v>312</v>
      </c>
      <c r="E413" s="21"/>
      <c r="F413" s="21"/>
      <c r="G413" s="21"/>
      <c r="H413" s="21"/>
      <c r="I413" s="21"/>
    </row>
    <row r="414" spans="1:9">
      <c r="A414" s="21">
        <v>409</v>
      </c>
      <c r="B414" s="21">
        <v>507</v>
      </c>
      <c r="C414" s="21" t="s">
        <v>435</v>
      </c>
      <c r="D414" s="21" t="s">
        <v>312</v>
      </c>
      <c r="E414" s="21"/>
      <c r="F414" s="21"/>
      <c r="G414" s="21"/>
      <c r="H414" s="21"/>
      <c r="I414" s="21"/>
    </row>
    <row r="415" spans="1:9" ht="30">
      <c r="A415" s="21">
        <v>410</v>
      </c>
      <c r="B415" s="21">
        <v>508</v>
      </c>
      <c r="C415" s="21" t="s">
        <v>436</v>
      </c>
      <c r="D415" s="21" t="s">
        <v>312</v>
      </c>
      <c r="E415" s="21"/>
      <c r="F415" s="21"/>
      <c r="G415" s="21"/>
      <c r="H415" s="21"/>
      <c r="I415" s="21"/>
    </row>
    <row r="416" spans="1:9">
      <c r="A416" s="21">
        <v>411</v>
      </c>
      <c r="B416" s="21">
        <v>509</v>
      </c>
      <c r="C416" s="21" t="s">
        <v>437</v>
      </c>
      <c r="D416" s="21" t="s">
        <v>312</v>
      </c>
      <c r="E416" s="21"/>
      <c r="F416" s="21"/>
      <c r="G416" s="21"/>
      <c r="H416" s="21"/>
      <c r="I416" s="21"/>
    </row>
    <row r="417" spans="1:9">
      <c r="A417" s="21">
        <v>412</v>
      </c>
      <c r="B417" s="21">
        <v>510</v>
      </c>
      <c r="C417" s="21" t="s">
        <v>438</v>
      </c>
      <c r="D417" s="21" t="s">
        <v>312</v>
      </c>
      <c r="E417" s="21"/>
      <c r="F417" s="21"/>
      <c r="G417" s="21"/>
      <c r="H417" s="21"/>
      <c r="I417" s="21"/>
    </row>
    <row r="418" spans="1:9">
      <c r="A418" s="21">
        <v>413</v>
      </c>
      <c r="B418" s="21">
        <v>511</v>
      </c>
      <c r="C418" s="21" t="s">
        <v>439</v>
      </c>
      <c r="D418" s="21" t="s">
        <v>312</v>
      </c>
      <c r="E418" s="21"/>
      <c r="F418" s="21"/>
      <c r="G418" s="21"/>
      <c r="H418" s="21"/>
      <c r="I418" s="21"/>
    </row>
    <row r="419" spans="1:9">
      <c r="A419" s="21">
        <v>414</v>
      </c>
      <c r="B419" s="21">
        <v>512</v>
      </c>
      <c r="C419" s="21" t="s">
        <v>306</v>
      </c>
      <c r="D419" s="21" t="s">
        <v>312</v>
      </c>
      <c r="E419" s="21"/>
      <c r="F419" s="21"/>
      <c r="G419" s="21"/>
      <c r="H419" s="21"/>
      <c r="I419" s="21"/>
    </row>
    <row r="420" spans="1:9">
      <c r="A420" s="21">
        <v>415</v>
      </c>
      <c r="B420" s="21">
        <v>513</v>
      </c>
      <c r="C420" s="21" t="s">
        <v>440</v>
      </c>
      <c r="D420" s="21" t="s">
        <v>312</v>
      </c>
      <c r="E420" s="21"/>
      <c r="F420" s="21"/>
      <c r="G420" s="21"/>
      <c r="H420" s="21"/>
      <c r="I420" s="21"/>
    </row>
    <row r="421" spans="1:9">
      <c r="A421" s="21">
        <v>416</v>
      </c>
      <c r="B421" s="21">
        <v>514</v>
      </c>
      <c r="C421" s="21" t="s">
        <v>441</v>
      </c>
      <c r="D421" s="21" t="s">
        <v>312</v>
      </c>
      <c r="E421" s="21"/>
      <c r="F421" s="21"/>
      <c r="G421" s="21"/>
      <c r="H421" s="21"/>
      <c r="I421" s="21"/>
    </row>
    <row r="422" spans="1:9" ht="30">
      <c r="A422" s="21">
        <v>417</v>
      </c>
      <c r="B422" s="21">
        <v>515</v>
      </c>
      <c r="C422" s="21" t="s">
        <v>442</v>
      </c>
      <c r="D422" s="21" t="s">
        <v>312</v>
      </c>
      <c r="E422" s="21"/>
      <c r="F422" s="21"/>
      <c r="G422" s="21"/>
      <c r="H422" s="21"/>
      <c r="I422" s="21"/>
    </row>
    <row r="423" spans="1:9">
      <c r="A423" s="21">
        <v>418</v>
      </c>
      <c r="B423" s="21">
        <v>516</v>
      </c>
      <c r="C423" s="21" t="s">
        <v>443</v>
      </c>
      <c r="D423" s="21" t="s">
        <v>312</v>
      </c>
      <c r="E423" s="21"/>
      <c r="F423" s="21"/>
      <c r="G423" s="21"/>
      <c r="H423" s="21"/>
      <c r="I423" s="21"/>
    </row>
    <row r="424" spans="1:9">
      <c r="A424" s="21">
        <v>419</v>
      </c>
      <c r="B424" s="21">
        <v>517</v>
      </c>
      <c r="C424" s="21" t="s">
        <v>444</v>
      </c>
      <c r="D424" s="21" t="s">
        <v>312</v>
      </c>
      <c r="E424" s="21"/>
      <c r="F424" s="21"/>
      <c r="G424" s="21"/>
      <c r="H424" s="21"/>
      <c r="I424" s="21"/>
    </row>
    <row r="425" spans="1:9">
      <c r="A425" s="21">
        <v>420</v>
      </c>
      <c r="B425" s="21">
        <v>518</v>
      </c>
      <c r="C425" s="21" t="s">
        <v>445</v>
      </c>
      <c r="D425" s="21" t="s">
        <v>312</v>
      </c>
      <c r="E425" s="21"/>
      <c r="F425" s="21"/>
      <c r="G425" s="21"/>
      <c r="H425" s="21"/>
      <c r="I425" s="21"/>
    </row>
    <row r="426" spans="1:9">
      <c r="A426" s="21">
        <v>421</v>
      </c>
      <c r="B426" s="21">
        <v>519</v>
      </c>
      <c r="C426" s="21" t="s">
        <v>446</v>
      </c>
      <c r="D426" s="21" t="s">
        <v>312</v>
      </c>
      <c r="E426" s="21"/>
      <c r="F426" s="21"/>
      <c r="G426" s="21"/>
      <c r="H426" s="21"/>
      <c r="I426" s="21"/>
    </row>
    <row r="427" spans="1:9">
      <c r="A427" s="21">
        <v>422</v>
      </c>
      <c r="B427" s="21">
        <v>520</v>
      </c>
      <c r="C427" s="21" t="s">
        <v>447</v>
      </c>
      <c r="D427" s="21" t="s">
        <v>312</v>
      </c>
      <c r="E427" s="21"/>
      <c r="F427" s="21"/>
      <c r="G427" s="21"/>
      <c r="H427" s="21"/>
      <c r="I427" s="21"/>
    </row>
    <row r="428" spans="1:9" ht="30">
      <c r="A428" s="21">
        <v>423</v>
      </c>
      <c r="B428" s="21">
        <v>521</v>
      </c>
      <c r="C428" s="21" t="s">
        <v>448</v>
      </c>
      <c r="D428" s="21" t="s">
        <v>312</v>
      </c>
      <c r="E428" s="21"/>
      <c r="F428" s="21"/>
      <c r="G428" s="21"/>
      <c r="H428" s="21"/>
      <c r="I428" s="21"/>
    </row>
    <row r="429" spans="1:9">
      <c r="A429" s="21">
        <v>424</v>
      </c>
      <c r="B429" s="21">
        <v>522</v>
      </c>
      <c r="C429" s="21" t="s">
        <v>449</v>
      </c>
      <c r="D429" s="21" t="s">
        <v>312</v>
      </c>
      <c r="E429" s="21"/>
      <c r="F429" s="21"/>
      <c r="G429" s="21"/>
      <c r="H429" s="21"/>
      <c r="I429" s="21"/>
    </row>
    <row r="430" spans="1:9">
      <c r="A430" s="21">
        <v>425</v>
      </c>
      <c r="B430" s="21">
        <v>523</v>
      </c>
      <c r="C430" s="21" t="s">
        <v>450</v>
      </c>
      <c r="D430" s="21" t="s">
        <v>312</v>
      </c>
      <c r="E430" s="21"/>
      <c r="F430" s="21"/>
      <c r="G430" s="21"/>
      <c r="H430" s="21"/>
      <c r="I430" s="21"/>
    </row>
    <row r="431" spans="1:9">
      <c r="A431" s="21">
        <v>426</v>
      </c>
      <c r="B431" s="21">
        <v>524</v>
      </c>
      <c r="C431" s="21" t="s">
        <v>451</v>
      </c>
      <c r="D431" s="21" t="s">
        <v>312</v>
      </c>
      <c r="E431" s="21"/>
      <c r="F431" s="21"/>
      <c r="G431" s="21"/>
      <c r="H431" s="21"/>
      <c r="I431" s="21"/>
    </row>
    <row r="432" spans="1:9">
      <c r="A432" s="21">
        <v>427</v>
      </c>
      <c r="B432" s="21">
        <v>525</v>
      </c>
      <c r="C432" s="21" t="s">
        <v>452</v>
      </c>
      <c r="D432" s="21" t="s">
        <v>312</v>
      </c>
      <c r="E432" s="21"/>
      <c r="F432" s="21"/>
      <c r="G432" s="21"/>
      <c r="H432" s="21"/>
      <c r="I432" s="21"/>
    </row>
    <row r="433" spans="1:9">
      <c r="A433" s="21">
        <v>428</v>
      </c>
      <c r="B433" s="21">
        <v>526</v>
      </c>
      <c r="C433" s="21" t="s">
        <v>453</v>
      </c>
      <c r="D433" s="21" t="s">
        <v>312</v>
      </c>
      <c r="E433" s="21"/>
      <c r="F433" s="21"/>
      <c r="G433" s="21"/>
      <c r="H433" s="21"/>
      <c r="I433" s="21"/>
    </row>
    <row r="434" spans="1:9">
      <c r="A434" s="21">
        <v>429</v>
      </c>
      <c r="B434" s="21">
        <v>527</v>
      </c>
      <c r="C434" s="21" t="s">
        <v>454</v>
      </c>
      <c r="D434" s="21" t="s">
        <v>312</v>
      </c>
      <c r="E434" s="21"/>
      <c r="F434" s="21"/>
      <c r="G434" s="21"/>
      <c r="H434" s="21"/>
      <c r="I434" s="21"/>
    </row>
    <row r="435" spans="1:9">
      <c r="A435" s="21">
        <v>430</v>
      </c>
      <c r="B435" s="21">
        <v>528</v>
      </c>
      <c r="C435" s="21" t="s">
        <v>455</v>
      </c>
      <c r="D435" s="21" t="s">
        <v>312</v>
      </c>
      <c r="E435" s="21"/>
      <c r="F435" s="21"/>
      <c r="G435" s="21"/>
      <c r="H435" s="21"/>
      <c r="I435" s="21"/>
    </row>
    <row r="436" spans="1:9">
      <c r="A436" s="21">
        <v>431</v>
      </c>
      <c r="B436" s="21">
        <v>529</v>
      </c>
      <c r="C436" s="21" t="s">
        <v>456</v>
      </c>
      <c r="D436" s="21" t="s">
        <v>312</v>
      </c>
      <c r="E436" s="21"/>
      <c r="F436" s="21"/>
      <c r="G436" s="21"/>
      <c r="H436" s="21"/>
      <c r="I436" s="21"/>
    </row>
    <row r="437" spans="1:9">
      <c r="A437" s="21">
        <v>432</v>
      </c>
      <c r="B437" s="21">
        <v>530</v>
      </c>
      <c r="C437" s="21" t="s">
        <v>255</v>
      </c>
      <c r="D437" s="21" t="s">
        <v>312</v>
      </c>
      <c r="E437" s="21"/>
      <c r="F437" s="21"/>
      <c r="G437" s="21"/>
      <c r="H437" s="21"/>
      <c r="I437" s="21"/>
    </row>
    <row r="438" spans="1:9">
      <c r="A438" s="21">
        <v>433</v>
      </c>
      <c r="B438" s="21">
        <v>531</v>
      </c>
      <c r="C438" s="21" t="s">
        <v>457</v>
      </c>
      <c r="D438" s="21" t="s">
        <v>312</v>
      </c>
      <c r="E438" s="21"/>
      <c r="F438" s="21"/>
      <c r="G438" s="21"/>
      <c r="H438" s="21"/>
      <c r="I438" s="21"/>
    </row>
    <row r="439" spans="1:9">
      <c r="A439" s="21">
        <v>434</v>
      </c>
      <c r="B439" s="21">
        <v>532</v>
      </c>
      <c r="C439" s="21" t="s">
        <v>458</v>
      </c>
      <c r="D439" s="21" t="s">
        <v>312</v>
      </c>
      <c r="E439" s="21"/>
      <c r="F439" s="21"/>
      <c r="G439" s="21"/>
      <c r="H439" s="21"/>
      <c r="I439" s="21"/>
    </row>
    <row r="440" spans="1:9">
      <c r="A440" s="21">
        <v>435</v>
      </c>
      <c r="B440" s="21">
        <v>533</v>
      </c>
      <c r="C440" s="21" t="s">
        <v>459</v>
      </c>
      <c r="D440" s="21" t="s">
        <v>312</v>
      </c>
      <c r="E440" s="21"/>
      <c r="F440" s="21"/>
      <c r="G440" s="21"/>
      <c r="H440" s="21"/>
      <c r="I440" s="21"/>
    </row>
    <row r="441" spans="1:9">
      <c r="A441" s="21">
        <v>436</v>
      </c>
      <c r="B441" s="21">
        <v>534</v>
      </c>
      <c r="C441" s="21" t="s">
        <v>460</v>
      </c>
      <c r="D441" s="21" t="s">
        <v>312</v>
      </c>
      <c r="E441" s="21"/>
      <c r="F441" s="21"/>
      <c r="G441" s="21"/>
      <c r="H441" s="21"/>
      <c r="I441" s="21"/>
    </row>
    <row r="442" spans="1:9">
      <c r="A442" s="21">
        <v>437</v>
      </c>
      <c r="B442" s="21">
        <v>535</v>
      </c>
      <c r="C442" s="21" t="s">
        <v>461</v>
      </c>
      <c r="D442" s="21" t="s">
        <v>312</v>
      </c>
      <c r="E442" s="21"/>
      <c r="F442" s="21"/>
      <c r="G442" s="21"/>
      <c r="H442" s="21"/>
      <c r="I442" s="21"/>
    </row>
    <row r="443" spans="1:9">
      <c r="A443" s="21">
        <v>438</v>
      </c>
      <c r="B443" s="21">
        <v>536</v>
      </c>
      <c r="C443" s="21" t="s">
        <v>462</v>
      </c>
      <c r="D443" s="21" t="s">
        <v>312</v>
      </c>
      <c r="E443" s="21"/>
      <c r="F443" s="21"/>
      <c r="G443" s="21"/>
      <c r="H443" s="21"/>
      <c r="I443" s="21"/>
    </row>
    <row r="444" spans="1:9">
      <c r="A444" s="21">
        <v>439</v>
      </c>
      <c r="B444" s="21">
        <v>537</v>
      </c>
      <c r="C444" s="21" t="s">
        <v>327</v>
      </c>
      <c r="D444" s="21" t="s">
        <v>312</v>
      </c>
      <c r="E444" s="21"/>
      <c r="F444" s="21"/>
      <c r="G444" s="21"/>
      <c r="H444" s="21"/>
      <c r="I444" s="21"/>
    </row>
    <row r="445" spans="1:9">
      <c r="A445" s="21">
        <v>440</v>
      </c>
      <c r="B445" s="21">
        <v>538</v>
      </c>
      <c r="C445" s="21" t="s">
        <v>463</v>
      </c>
      <c r="D445" s="21" t="s">
        <v>312</v>
      </c>
      <c r="E445" s="21"/>
      <c r="F445" s="21"/>
      <c r="G445" s="21"/>
      <c r="H445" s="21"/>
      <c r="I445" s="21"/>
    </row>
    <row r="446" spans="1:9">
      <c r="A446" s="21">
        <v>441</v>
      </c>
      <c r="B446" s="21">
        <v>539</v>
      </c>
      <c r="C446" s="21" t="s">
        <v>464</v>
      </c>
      <c r="D446" s="21" t="s">
        <v>312</v>
      </c>
      <c r="E446" s="21"/>
      <c r="F446" s="21"/>
      <c r="G446" s="21"/>
      <c r="H446" s="21"/>
      <c r="I446" s="21"/>
    </row>
    <row r="447" spans="1:9" ht="30">
      <c r="A447" s="21">
        <v>442</v>
      </c>
      <c r="B447" s="21">
        <v>540</v>
      </c>
      <c r="C447" s="21" t="s">
        <v>465</v>
      </c>
      <c r="D447" s="21" t="s">
        <v>312</v>
      </c>
      <c r="E447" s="21"/>
      <c r="F447" s="21"/>
      <c r="G447" s="21"/>
      <c r="H447" s="21"/>
      <c r="I447" s="21"/>
    </row>
    <row r="448" spans="1:9">
      <c r="A448" s="21">
        <v>443</v>
      </c>
      <c r="B448" s="21">
        <v>541</v>
      </c>
      <c r="C448" s="21" t="s">
        <v>466</v>
      </c>
      <c r="D448" s="21" t="s">
        <v>312</v>
      </c>
      <c r="E448" s="21"/>
      <c r="F448" s="21"/>
      <c r="G448" s="21"/>
      <c r="H448" s="21"/>
      <c r="I448" s="21"/>
    </row>
    <row r="449" spans="1:9">
      <c r="A449" s="21">
        <v>444</v>
      </c>
      <c r="B449" s="21">
        <v>542</v>
      </c>
      <c r="C449" s="21" t="s">
        <v>467</v>
      </c>
      <c r="D449" s="21" t="s">
        <v>312</v>
      </c>
      <c r="E449" s="21"/>
      <c r="F449" s="21"/>
      <c r="G449" s="21"/>
      <c r="H449" s="21"/>
      <c r="I449" s="21"/>
    </row>
    <row r="450" spans="1:9">
      <c r="A450" s="21">
        <v>445</v>
      </c>
      <c r="B450" s="21">
        <v>543</v>
      </c>
      <c r="C450" s="21" t="s">
        <v>468</v>
      </c>
      <c r="D450" s="21" t="s">
        <v>312</v>
      </c>
      <c r="E450" s="21"/>
      <c r="F450" s="21"/>
      <c r="G450" s="21"/>
      <c r="H450" s="21"/>
      <c r="I450" s="21"/>
    </row>
    <row r="451" spans="1:9">
      <c r="A451" s="21">
        <v>446</v>
      </c>
      <c r="B451" s="21">
        <v>544</v>
      </c>
      <c r="C451" s="21" t="s">
        <v>469</v>
      </c>
      <c r="D451" s="21" t="s">
        <v>312</v>
      </c>
      <c r="E451" s="21"/>
      <c r="F451" s="21"/>
      <c r="G451" s="21"/>
      <c r="H451" s="21"/>
      <c r="I451" s="21"/>
    </row>
    <row r="452" spans="1:9">
      <c r="A452" s="21">
        <v>447</v>
      </c>
      <c r="B452" s="21">
        <v>545</v>
      </c>
      <c r="C452" s="21" t="s">
        <v>470</v>
      </c>
      <c r="D452" s="21" t="s">
        <v>312</v>
      </c>
      <c r="E452" s="21"/>
      <c r="F452" s="21"/>
      <c r="G452" s="21"/>
      <c r="H452" s="21"/>
      <c r="I452" s="21"/>
    </row>
    <row r="453" spans="1:9">
      <c r="A453" s="21">
        <v>448</v>
      </c>
      <c r="B453" s="21">
        <v>547</v>
      </c>
      <c r="C453" s="21" t="s">
        <v>471</v>
      </c>
      <c r="D453" s="21" t="s">
        <v>312</v>
      </c>
      <c r="E453" s="21"/>
      <c r="F453" s="21"/>
      <c r="G453" s="21"/>
      <c r="H453" s="21"/>
      <c r="I453" s="21"/>
    </row>
    <row r="454" spans="1:9">
      <c r="A454" s="21">
        <v>449</v>
      </c>
      <c r="B454" s="21">
        <v>548</v>
      </c>
      <c r="C454" s="21" t="s">
        <v>472</v>
      </c>
      <c r="D454" s="21" t="s">
        <v>312</v>
      </c>
      <c r="E454" s="21"/>
      <c r="F454" s="21"/>
      <c r="G454" s="21"/>
      <c r="H454" s="21"/>
      <c r="I454" s="21"/>
    </row>
    <row r="455" spans="1:9">
      <c r="A455" s="21">
        <v>450</v>
      </c>
      <c r="B455" s="21">
        <v>549</v>
      </c>
      <c r="C455" s="21" t="s">
        <v>473</v>
      </c>
      <c r="D455" s="21" t="s">
        <v>312</v>
      </c>
      <c r="E455" s="21"/>
      <c r="F455" s="21"/>
      <c r="G455" s="21"/>
      <c r="H455" s="21"/>
      <c r="I455" s="21"/>
    </row>
    <row r="456" spans="1:9">
      <c r="A456" s="21">
        <v>451</v>
      </c>
      <c r="B456" s="21">
        <v>550</v>
      </c>
      <c r="C456" s="21" t="s">
        <v>474</v>
      </c>
      <c r="D456" s="21" t="s">
        <v>312</v>
      </c>
      <c r="E456" s="21"/>
      <c r="F456" s="21"/>
      <c r="G456" s="21"/>
      <c r="H456" s="21"/>
      <c r="I456" s="21"/>
    </row>
    <row r="457" spans="1:9">
      <c r="A457" s="21">
        <v>452</v>
      </c>
      <c r="B457" s="21">
        <v>551</v>
      </c>
      <c r="C457" s="21" t="s">
        <v>475</v>
      </c>
      <c r="D457" s="21" t="s">
        <v>312</v>
      </c>
      <c r="E457" s="21"/>
      <c r="F457" s="21"/>
      <c r="G457" s="21"/>
      <c r="H457" s="21"/>
      <c r="I457" s="21"/>
    </row>
    <row r="458" spans="1:9">
      <c r="A458" s="21">
        <v>453</v>
      </c>
      <c r="B458" s="21">
        <v>552</v>
      </c>
      <c r="C458" s="21" t="s">
        <v>476</v>
      </c>
      <c r="D458" s="21" t="s">
        <v>312</v>
      </c>
      <c r="E458" s="21"/>
      <c r="F458" s="21"/>
      <c r="G458" s="21"/>
      <c r="H458" s="21"/>
      <c r="I458" s="21"/>
    </row>
    <row r="459" spans="1:9">
      <c r="A459" s="21">
        <v>454</v>
      </c>
      <c r="B459" s="21">
        <v>553</v>
      </c>
      <c r="C459" s="21" t="s">
        <v>477</v>
      </c>
      <c r="D459" s="21" t="s">
        <v>312</v>
      </c>
      <c r="E459" s="21"/>
      <c r="F459" s="21"/>
      <c r="G459" s="21"/>
      <c r="H459" s="21"/>
      <c r="I459" s="21"/>
    </row>
    <row r="460" spans="1:9" ht="30">
      <c r="A460" s="21">
        <v>455</v>
      </c>
      <c r="B460" s="21">
        <v>554</v>
      </c>
      <c r="C460" s="21" t="s">
        <v>478</v>
      </c>
      <c r="D460" s="21" t="s">
        <v>312</v>
      </c>
      <c r="E460" s="21"/>
      <c r="F460" s="21"/>
      <c r="G460" s="21"/>
      <c r="H460" s="21"/>
      <c r="I460" s="21"/>
    </row>
    <row r="461" spans="1:9">
      <c r="A461" s="21">
        <v>456</v>
      </c>
      <c r="B461" s="21">
        <v>555</v>
      </c>
      <c r="C461" s="21" t="s">
        <v>479</v>
      </c>
      <c r="D461" s="21" t="s">
        <v>312</v>
      </c>
      <c r="E461" s="21"/>
      <c r="F461" s="21"/>
      <c r="G461" s="21"/>
      <c r="H461" s="21"/>
      <c r="I461" s="21"/>
    </row>
    <row r="462" spans="1:9">
      <c r="A462" s="21">
        <v>457</v>
      </c>
      <c r="B462" s="21">
        <v>556</v>
      </c>
      <c r="C462" s="21" t="s">
        <v>480</v>
      </c>
      <c r="D462" s="21" t="s">
        <v>312</v>
      </c>
      <c r="E462" s="21"/>
      <c r="F462" s="21"/>
      <c r="G462" s="21"/>
      <c r="H462" s="21"/>
      <c r="I462" s="21"/>
    </row>
    <row r="463" spans="1:9">
      <c r="A463" s="21">
        <v>458</v>
      </c>
      <c r="B463" s="21">
        <v>557</v>
      </c>
      <c r="C463" s="21" t="s">
        <v>481</v>
      </c>
      <c r="D463" s="21" t="s">
        <v>312</v>
      </c>
      <c r="E463" s="21"/>
      <c r="F463" s="21"/>
      <c r="G463" s="21"/>
      <c r="H463" s="21"/>
      <c r="I463" s="21"/>
    </row>
    <row r="464" spans="1:9">
      <c r="A464" s="21">
        <v>459</v>
      </c>
      <c r="B464" s="21">
        <v>558</v>
      </c>
      <c r="C464" s="21" t="s">
        <v>482</v>
      </c>
      <c r="D464" s="21" t="s">
        <v>312</v>
      </c>
      <c r="E464" s="21"/>
      <c r="F464" s="21"/>
      <c r="G464" s="21"/>
      <c r="H464" s="21"/>
      <c r="I464" s="21"/>
    </row>
    <row r="465" spans="1:9">
      <c r="A465" s="21">
        <v>460</v>
      </c>
      <c r="B465" s="21">
        <v>559</v>
      </c>
      <c r="C465" s="21" t="s">
        <v>483</v>
      </c>
      <c r="D465" s="21" t="s">
        <v>312</v>
      </c>
      <c r="E465" s="21"/>
      <c r="F465" s="21"/>
      <c r="G465" s="21"/>
      <c r="H465" s="21"/>
      <c r="I465" s="21"/>
    </row>
    <row r="466" spans="1:9">
      <c r="A466" s="21">
        <v>461</v>
      </c>
      <c r="B466" s="21">
        <v>560</v>
      </c>
      <c r="C466" s="21" t="s">
        <v>484</v>
      </c>
      <c r="D466" s="21" t="s">
        <v>312</v>
      </c>
      <c r="E466" s="21"/>
      <c r="F466" s="21"/>
      <c r="G466" s="21"/>
      <c r="H466" s="21"/>
      <c r="I466" s="21"/>
    </row>
    <row r="467" spans="1:9">
      <c r="A467" s="21">
        <v>462</v>
      </c>
      <c r="B467" s="21">
        <v>561</v>
      </c>
      <c r="C467" s="21" t="s">
        <v>485</v>
      </c>
      <c r="D467" s="21" t="s">
        <v>312</v>
      </c>
      <c r="E467" s="21"/>
      <c r="F467" s="21"/>
      <c r="G467" s="21"/>
      <c r="H467" s="21"/>
      <c r="I467" s="21"/>
    </row>
    <row r="468" spans="1:9">
      <c r="A468" s="21">
        <v>463</v>
      </c>
      <c r="B468" s="21">
        <v>562</v>
      </c>
      <c r="C468" s="21" t="s">
        <v>486</v>
      </c>
      <c r="D468" s="21" t="s">
        <v>312</v>
      </c>
      <c r="E468" s="21"/>
      <c r="F468" s="21"/>
      <c r="G468" s="21"/>
      <c r="H468" s="21"/>
      <c r="I468" s="21"/>
    </row>
    <row r="469" spans="1:9">
      <c r="A469" s="21">
        <v>464</v>
      </c>
      <c r="B469" s="21">
        <v>563</v>
      </c>
      <c r="C469" s="21" t="s">
        <v>487</v>
      </c>
      <c r="D469" s="21" t="s">
        <v>312</v>
      </c>
      <c r="E469" s="21"/>
      <c r="F469" s="21"/>
      <c r="G469" s="21"/>
      <c r="H469" s="21"/>
      <c r="I469" s="21"/>
    </row>
    <row r="470" spans="1:9">
      <c r="A470" s="21">
        <v>465</v>
      </c>
      <c r="B470" s="21">
        <v>564</v>
      </c>
      <c r="C470" s="21" t="s">
        <v>488</v>
      </c>
      <c r="D470" s="21" t="s">
        <v>312</v>
      </c>
      <c r="E470" s="21"/>
      <c r="F470" s="21"/>
      <c r="G470" s="21"/>
      <c r="H470" s="21"/>
      <c r="I470" s="21"/>
    </row>
    <row r="471" spans="1:9">
      <c r="A471" s="21">
        <v>466</v>
      </c>
      <c r="B471" s="21">
        <v>565</v>
      </c>
      <c r="C471" s="21" t="s">
        <v>489</v>
      </c>
      <c r="D471" s="21" t="s">
        <v>312</v>
      </c>
      <c r="E471" s="21"/>
      <c r="F471" s="21"/>
      <c r="G471" s="21"/>
      <c r="H471" s="21"/>
      <c r="I471" s="21"/>
    </row>
    <row r="472" spans="1:9">
      <c r="A472" s="21">
        <v>467</v>
      </c>
      <c r="B472" s="21">
        <v>566</v>
      </c>
      <c r="C472" s="21" t="s">
        <v>490</v>
      </c>
      <c r="D472" s="21" t="s">
        <v>312</v>
      </c>
      <c r="E472" s="21"/>
      <c r="F472" s="21"/>
      <c r="G472" s="21"/>
      <c r="H472" s="21"/>
      <c r="I472" s="21"/>
    </row>
    <row r="473" spans="1:9">
      <c r="A473" s="21">
        <v>468</v>
      </c>
      <c r="B473" s="21">
        <v>567</v>
      </c>
      <c r="C473" s="21" t="s">
        <v>491</v>
      </c>
      <c r="D473" s="21" t="s">
        <v>312</v>
      </c>
      <c r="E473" s="21"/>
      <c r="F473" s="21"/>
      <c r="G473" s="21"/>
      <c r="H473" s="21"/>
      <c r="I473" s="21"/>
    </row>
    <row r="474" spans="1:9">
      <c r="A474" s="21">
        <v>469</v>
      </c>
      <c r="B474" s="21">
        <v>568</v>
      </c>
      <c r="C474" s="21" t="s">
        <v>492</v>
      </c>
      <c r="D474" s="21" t="s">
        <v>312</v>
      </c>
      <c r="E474" s="21"/>
      <c r="F474" s="21"/>
      <c r="G474" s="21"/>
      <c r="H474" s="21"/>
      <c r="I474" s="21"/>
    </row>
    <row r="475" spans="1:9" ht="30">
      <c r="A475" s="21">
        <v>470</v>
      </c>
      <c r="B475" s="21">
        <v>569</v>
      </c>
      <c r="C475" s="21" t="s">
        <v>493</v>
      </c>
      <c r="D475" s="21" t="s">
        <v>312</v>
      </c>
      <c r="E475" s="21"/>
      <c r="F475" s="21"/>
      <c r="G475" s="21"/>
      <c r="H475" s="21"/>
      <c r="I475" s="21"/>
    </row>
    <row r="476" spans="1:9">
      <c r="A476" s="21">
        <v>471</v>
      </c>
      <c r="B476" s="21">
        <v>570</v>
      </c>
      <c r="C476" s="21" t="s">
        <v>494</v>
      </c>
      <c r="D476" s="21" t="s">
        <v>312</v>
      </c>
      <c r="E476" s="21"/>
      <c r="F476" s="21"/>
      <c r="G476" s="21"/>
      <c r="H476" s="21"/>
      <c r="I476" s="21"/>
    </row>
    <row r="477" spans="1:9">
      <c r="A477" s="21">
        <v>472</v>
      </c>
      <c r="B477" s="21">
        <v>571</v>
      </c>
      <c r="C477" s="21" t="s">
        <v>495</v>
      </c>
      <c r="D477" s="21" t="s">
        <v>312</v>
      </c>
      <c r="E477" s="21"/>
      <c r="F477" s="21"/>
      <c r="G477" s="21"/>
      <c r="H477" s="21"/>
      <c r="I477" s="21"/>
    </row>
    <row r="478" spans="1:9">
      <c r="A478" s="21">
        <v>473</v>
      </c>
      <c r="B478" s="21">
        <v>572</v>
      </c>
      <c r="C478" s="21" t="s">
        <v>496</v>
      </c>
      <c r="D478" s="21" t="s">
        <v>312</v>
      </c>
      <c r="E478" s="21"/>
      <c r="F478" s="21"/>
      <c r="G478" s="21"/>
      <c r="H478" s="21"/>
      <c r="I478" s="21"/>
    </row>
    <row r="479" spans="1:9">
      <c r="A479" s="21">
        <v>474</v>
      </c>
      <c r="B479" s="21">
        <v>573</v>
      </c>
      <c r="C479" s="21" t="s">
        <v>497</v>
      </c>
      <c r="D479" s="21" t="s">
        <v>312</v>
      </c>
      <c r="E479" s="21"/>
      <c r="F479" s="21"/>
      <c r="G479" s="21"/>
      <c r="H479" s="21"/>
      <c r="I479" s="21"/>
    </row>
    <row r="480" spans="1:9">
      <c r="A480" s="21">
        <v>475</v>
      </c>
      <c r="B480" s="21">
        <v>574</v>
      </c>
      <c r="C480" s="21" t="s">
        <v>498</v>
      </c>
      <c r="D480" s="21" t="s">
        <v>312</v>
      </c>
      <c r="E480" s="21"/>
      <c r="F480" s="21"/>
      <c r="G480" s="21"/>
      <c r="H480" s="21"/>
      <c r="I480" s="21"/>
    </row>
    <row r="481" spans="1:9">
      <c r="A481" s="21">
        <v>476</v>
      </c>
      <c r="B481" s="21">
        <v>575</v>
      </c>
      <c r="C481" s="21" t="s">
        <v>499</v>
      </c>
      <c r="D481" s="21" t="s">
        <v>312</v>
      </c>
      <c r="E481" s="21"/>
      <c r="F481" s="21"/>
      <c r="G481" s="21"/>
      <c r="H481" s="21"/>
      <c r="I481" s="21"/>
    </row>
    <row r="482" spans="1:9">
      <c r="A482" s="21">
        <v>477</v>
      </c>
      <c r="B482" s="21">
        <v>576</v>
      </c>
      <c r="C482" s="21" t="s">
        <v>82</v>
      </c>
      <c r="D482" s="21" t="s">
        <v>312</v>
      </c>
      <c r="E482" s="21"/>
      <c r="F482" s="21"/>
      <c r="G482" s="21"/>
      <c r="H482" s="21"/>
      <c r="I482" s="21"/>
    </row>
    <row r="483" spans="1:9">
      <c r="A483" s="21">
        <v>478</v>
      </c>
      <c r="B483" s="21">
        <v>577</v>
      </c>
      <c r="C483" s="21" t="s">
        <v>500</v>
      </c>
      <c r="D483" s="21" t="s">
        <v>312</v>
      </c>
      <c r="E483" s="21"/>
      <c r="F483" s="21"/>
      <c r="G483" s="21"/>
      <c r="H483" s="21"/>
      <c r="I483" s="21"/>
    </row>
    <row r="484" spans="1:9">
      <c r="A484" s="21">
        <v>479</v>
      </c>
      <c r="B484" s="21">
        <v>578</v>
      </c>
      <c r="C484" s="21" t="s">
        <v>501</v>
      </c>
      <c r="D484" s="21" t="s">
        <v>312</v>
      </c>
      <c r="E484" s="21"/>
      <c r="F484" s="21"/>
      <c r="G484" s="21"/>
      <c r="H484" s="21"/>
      <c r="I484" s="21"/>
    </row>
    <row r="485" spans="1:9">
      <c r="A485" s="21">
        <v>480</v>
      </c>
      <c r="B485" s="21">
        <v>579</v>
      </c>
      <c r="C485" s="21" t="s">
        <v>502</v>
      </c>
      <c r="D485" s="21" t="s">
        <v>312</v>
      </c>
      <c r="E485" s="21"/>
      <c r="F485" s="21"/>
      <c r="G485" s="21"/>
      <c r="H485" s="21"/>
      <c r="I485" s="21"/>
    </row>
    <row r="486" spans="1:9">
      <c r="A486" s="21">
        <v>481</v>
      </c>
      <c r="B486" s="21">
        <v>580</v>
      </c>
      <c r="C486" s="21" t="s">
        <v>503</v>
      </c>
      <c r="D486" s="21" t="s">
        <v>312</v>
      </c>
      <c r="E486" s="21"/>
      <c r="F486" s="21"/>
      <c r="G486" s="21"/>
      <c r="H486" s="21"/>
      <c r="I486" s="21"/>
    </row>
    <row r="487" spans="1:9">
      <c r="A487" s="21">
        <v>482</v>
      </c>
      <c r="B487" s="21">
        <v>581</v>
      </c>
      <c r="C487" s="21" t="s">
        <v>504</v>
      </c>
      <c r="D487" s="21" t="s">
        <v>312</v>
      </c>
      <c r="E487" s="21"/>
      <c r="F487" s="21"/>
      <c r="G487" s="21"/>
      <c r="H487" s="21"/>
      <c r="I487" s="21"/>
    </row>
    <row r="488" spans="1:9">
      <c r="A488" s="21">
        <v>483</v>
      </c>
      <c r="B488" s="21">
        <v>582</v>
      </c>
      <c r="C488" s="21" t="s">
        <v>505</v>
      </c>
      <c r="D488" s="21" t="s">
        <v>312</v>
      </c>
      <c r="E488" s="21"/>
      <c r="F488" s="21"/>
      <c r="G488" s="21"/>
      <c r="H488" s="21"/>
      <c r="I488" s="21"/>
    </row>
    <row r="489" spans="1:9">
      <c r="A489" s="21">
        <v>484</v>
      </c>
      <c r="B489" s="21">
        <v>583</v>
      </c>
      <c r="C489" s="21" t="s">
        <v>506</v>
      </c>
      <c r="D489" s="21" t="s">
        <v>312</v>
      </c>
      <c r="E489" s="21"/>
      <c r="F489" s="21"/>
      <c r="G489" s="21"/>
      <c r="H489" s="21"/>
      <c r="I489" s="21"/>
    </row>
    <row r="490" spans="1:9">
      <c r="A490" s="21">
        <v>485</v>
      </c>
      <c r="B490" s="21">
        <v>584</v>
      </c>
      <c r="C490" s="21" t="s">
        <v>507</v>
      </c>
      <c r="D490" s="21" t="s">
        <v>312</v>
      </c>
      <c r="E490" s="21"/>
      <c r="F490" s="21"/>
      <c r="G490" s="21"/>
      <c r="H490" s="21"/>
      <c r="I490" s="21"/>
    </row>
    <row r="491" spans="1:9">
      <c r="A491" s="21">
        <v>486</v>
      </c>
      <c r="B491" s="21">
        <v>585</v>
      </c>
      <c r="C491" s="21" t="s">
        <v>508</v>
      </c>
      <c r="D491" s="21" t="s">
        <v>312</v>
      </c>
      <c r="E491" s="21"/>
      <c r="F491" s="21"/>
      <c r="G491" s="21"/>
      <c r="H491" s="21"/>
      <c r="I491" s="21"/>
    </row>
    <row r="492" spans="1:9">
      <c r="A492" s="21">
        <v>487</v>
      </c>
      <c r="B492" s="21">
        <v>586</v>
      </c>
      <c r="C492" s="21" t="s">
        <v>509</v>
      </c>
      <c r="D492" s="21" t="s">
        <v>312</v>
      </c>
      <c r="E492" s="21"/>
      <c r="F492" s="21"/>
      <c r="G492" s="21"/>
      <c r="H492" s="21"/>
      <c r="I492" s="21"/>
    </row>
    <row r="493" spans="1:9">
      <c r="A493" s="21">
        <v>488</v>
      </c>
      <c r="B493" s="21">
        <v>587</v>
      </c>
      <c r="C493" s="21" t="s">
        <v>510</v>
      </c>
      <c r="D493" s="21" t="s">
        <v>312</v>
      </c>
      <c r="E493" s="21"/>
      <c r="F493" s="21"/>
      <c r="G493" s="21"/>
      <c r="H493" s="21"/>
      <c r="I493" s="21"/>
    </row>
    <row r="494" spans="1:9">
      <c r="A494" s="21">
        <v>489</v>
      </c>
      <c r="B494" s="21">
        <v>588</v>
      </c>
      <c r="C494" s="21" t="s">
        <v>511</v>
      </c>
      <c r="D494" s="21" t="s">
        <v>312</v>
      </c>
      <c r="E494" s="21"/>
      <c r="F494" s="21"/>
      <c r="G494" s="21"/>
      <c r="H494" s="21"/>
      <c r="I494" s="21"/>
    </row>
    <row r="495" spans="1:9">
      <c r="A495" s="21">
        <v>490</v>
      </c>
      <c r="B495" s="21">
        <v>589</v>
      </c>
      <c r="C495" s="21" t="s">
        <v>512</v>
      </c>
      <c r="D495" s="21" t="s">
        <v>312</v>
      </c>
      <c r="E495" s="21"/>
      <c r="F495" s="21"/>
      <c r="G495" s="21"/>
      <c r="H495" s="21"/>
      <c r="I495" s="21"/>
    </row>
    <row r="496" spans="1:9">
      <c r="A496" s="21">
        <v>491</v>
      </c>
      <c r="B496" s="21">
        <v>590</v>
      </c>
      <c r="C496" s="21" t="s">
        <v>513</v>
      </c>
      <c r="D496" s="21" t="s">
        <v>312</v>
      </c>
      <c r="E496" s="21"/>
      <c r="F496" s="21"/>
      <c r="G496" s="21"/>
      <c r="H496" s="21"/>
      <c r="I496" s="21"/>
    </row>
    <row r="497" spans="1:9">
      <c r="A497" s="21">
        <v>492</v>
      </c>
      <c r="B497" s="21">
        <v>591</v>
      </c>
      <c r="C497" s="21" t="s">
        <v>514</v>
      </c>
      <c r="D497" s="21" t="s">
        <v>312</v>
      </c>
      <c r="E497" s="21"/>
      <c r="F497" s="21"/>
      <c r="G497" s="21"/>
      <c r="H497" s="21"/>
      <c r="I497" s="21"/>
    </row>
    <row r="498" spans="1:9">
      <c r="A498" s="21">
        <v>493</v>
      </c>
      <c r="B498" s="21">
        <v>592</v>
      </c>
      <c r="C498" s="21" t="s">
        <v>515</v>
      </c>
      <c r="D498" s="21" t="s">
        <v>312</v>
      </c>
      <c r="E498" s="21"/>
      <c r="F498" s="21"/>
      <c r="G498" s="21"/>
      <c r="H498" s="21"/>
      <c r="I498" s="21"/>
    </row>
    <row r="499" spans="1:9">
      <c r="A499" s="21">
        <v>494</v>
      </c>
      <c r="B499" s="21">
        <v>593</v>
      </c>
      <c r="C499" s="21" t="s">
        <v>516</v>
      </c>
      <c r="D499" s="21" t="s">
        <v>312</v>
      </c>
      <c r="E499" s="21"/>
      <c r="F499" s="21"/>
      <c r="G499" s="21"/>
      <c r="H499" s="21"/>
      <c r="I499" s="21"/>
    </row>
    <row r="500" spans="1:9">
      <c r="A500" s="21">
        <v>495</v>
      </c>
      <c r="B500" s="21">
        <v>594</v>
      </c>
      <c r="C500" s="21" t="s">
        <v>517</v>
      </c>
      <c r="D500" s="21" t="s">
        <v>312</v>
      </c>
      <c r="E500" s="21"/>
      <c r="F500" s="21"/>
      <c r="G500" s="21"/>
      <c r="H500" s="21"/>
      <c r="I500" s="21"/>
    </row>
    <row r="501" spans="1:9" ht="30">
      <c r="A501" s="21">
        <v>496</v>
      </c>
      <c r="B501" s="21">
        <v>595</v>
      </c>
      <c r="C501" s="21" t="s">
        <v>518</v>
      </c>
      <c r="D501" s="21" t="s">
        <v>312</v>
      </c>
      <c r="E501" s="21"/>
      <c r="F501" s="21"/>
      <c r="G501" s="21"/>
      <c r="H501" s="21"/>
      <c r="I501" s="21"/>
    </row>
    <row r="502" spans="1:9">
      <c r="A502" s="21">
        <v>497</v>
      </c>
      <c r="B502" s="21">
        <v>596</v>
      </c>
      <c r="C502" s="21" t="s">
        <v>255</v>
      </c>
      <c r="D502" s="21" t="s">
        <v>312</v>
      </c>
      <c r="E502" s="21"/>
      <c r="F502" s="21"/>
      <c r="G502" s="21"/>
      <c r="H502" s="21"/>
      <c r="I502" s="21"/>
    </row>
    <row r="503" spans="1:9">
      <c r="A503" s="21">
        <v>498</v>
      </c>
      <c r="B503" s="21">
        <v>597</v>
      </c>
      <c r="C503" s="21" t="s">
        <v>519</v>
      </c>
      <c r="D503" s="21" t="s">
        <v>312</v>
      </c>
      <c r="E503" s="21"/>
      <c r="F503" s="21"/>
      <c r="G503" s="21"/>
      <c r="H503" s="21"/>
      <c r="I503" s="21"/>
    </row>
    <row r="504" spans="1:9">
      <c r="A504" s="21">
        <v>499</v>
      </c>
      <c r="B504" s="21">
        <v>598</v>
      </c>
      <c r="C504" s="21" t="s">
        <v>520</v>
      </c>
      <c r="D504" s="21" t="s">
        <v>312</v>
      </c>
      <c r="E504" s="21"/>
      <c r="F504" s="21"/>
      <c r="G504" s="21"/>
      <c r="H504" s="21"/>
      <c r="I504" s="21"/>
    </row>
    <row r="505" spans="1:9">
      <c r="A505" s="21">
        <v>500</v>
      </c>
      <c r="B505" s="21">
        <v>599</v>
      </c>
      <c r="C505" s="21" t="s">
        <v>521</v>
      </c>
      <c r="D505" s="21" t="s">
        <v>312</v>
      </c>
      <c r="E505" s="21"/>
      <c r="F505" s="21"/>
      <c r="G505" s="21"/>
      <c r="H505" s="21"/>
      <c r="I505" s="21"/>
    </row>
    <row r="506" spans="1:9">
      <c r="A506" s="21">
        <v>501</v>
      </c>
      <c r="B506" s="21">
        <v>600</v>
      </c>
      <c r="C506" s="21" t="s">
        <v>522</v>
      </c>
      <c r="D506" s="21" t="s">
        <v>312</v>
      </c>
      <c r="E506" s="21"/>
      <c r="F506" s="21"/>
      <c r="G506" s="21"/>
      <c r="H506" s="21"/>
      <c r="I506" s="21"/>
    </row>
    <row r="507" spans="1:9">
      <c r="A507" s="21">
        <v>502</v>
      </c>
      <c r="B507" s="21">
        <v>1001</v>
      </c>
      <c r="C507" s="21" t="s">
        <v>523</v>
      </c>
      <c r="D507" s="21" t="s">
        <v>312</v>
      </c>
      <c r="E507" s="21"/>
      <c r="F507" s="21"/>
      <c r="G507" s="21"/>
      <c r="H507" s="21"/>
      <c r="I507" s="21"/>
    </row>
    <row r="508" spans="1:9">
      <c r="A508" s="21">
        <v>503</v>
      </c>
      <c r="B508" s="21">
        <v>1003</v>
      </c>
      <c r="C508" s="21" t="s">
        <v>524</v>
      </c>
      <c r="D508" s="21" t="s">
        <v>312</v>
      </c>
      <c r="E508" s="21"/>
      <c r="F508" s="21"/>
      <c r="G508" s="21"/>
      <c r="H508" s="21"/>
      <c r="I508" s="21"/>
    </row>
    <row r="509" spans="1:9">
      <c r="A509" s="21">
        <v>504</v>
      </c>
      <c r="B509" s="21">
        <v>1004</v>
      </c>
      <c r="C509" s="21" t="s">
        <v>525</v>
      </c>
      <c r="D509" s="21" t="s">
        <v>312</v>
      </c>
      <c r="E509" s="21"/>
      <c r="F509" s="21"/>
      <c r="G509" s="21"/>
      <c r="H509" s="21"/>
      <c r="I509" s="21"/>
    </row>
    <row r="510" spans="1:9">
      <c r="A510" s="21">
        <v>505</v>
      </c>
      <c r="B510" s="21">
        <v>1005</v>
      </c>
      <c r="C510" s="21" t="s">
        <v>526</v>
      </c>
      <c r="D510" s="21" t="s">
        <v>312</v>
      </c>
      <c r="E510" s="21"/>
      <c r="F510" s="21"/>
      <c r="G510" s="21"/>
      <c r="H510" s="21"/>
      <c r="I510" s="21"/>
    </row>
    <row r="511" spans="1:9">
      <c r="A511" s="21">
        <v>506</v>
      </c>
      <c r="B511" s="21">
        <v>1007</v>
      </c>
      <c r="C511" s="21" t="s">
        <v>527</v>
      </c>
      <c r="D511" s="21" t="s">
        <v>312</v>
      </c>
      <c r="E511" s="21"/>
      <c r="F511" s="21"/>
      <c r="G511" s="21"/>
      <c r="H511" s="21"/>
      <c r="I511" s="21"/>
    </row>
    <row r="512" spans="1:9">
      <c r="A512" s="21">
        <v>507</v>
      </c>
      <c r="B512" s="21">
        <v>1008</v>
      </c>
      <c r="C512" s="21" t="s">
        <v>528</v>
      </c>
      <c r="D512" s="21" t="s">
        <v>312</v>
      </c>
      <c r="E512" s="21"/>
      <c r="F512" s="21"/>
      <c r="G512" s="21"/>
      <c r="H512" s="21"/>
      <c r="I512" s="21"/>
    </row>
    <row r="513" spans="1:9">
      <c r="A513" s="21">
        <v>508</v>
      </c>
      <c r="B513" s="21">
        <v>1017</v>
      </c>
      <c r="C513" s="21" t="s">
        <v>529</v>
      </c>
      <c r="D513" s="21" t="s">
        <v>312</v>
      </c>
      <c r="E513" s="21"/>
      <c r="F513" s="21"/>
      <c r="G513" s="21"/>
      <c r="H513" s="21"/>
      <c r="I513" s="21"/>
    </row>
    <row r="514" spans="1:9">
      <c r="A514" s="21">
        <v>509</v>
      </c>
      <c r="B514" s="21">
        <v>602</v>
      </c>
      <c r="C514" s="21" t="s">
        <v>549</v>
      </c>
      <c r="D514" s="21" t="s">
        <v>550</v>
      </c>
      <c r="E514" s="21"/>
      <c r="F514" s="21"/>
      <c r="G514" s="21"/>
      <c r="H514" s="21"/>
      <c r="I514" s="21"/>
    </row>
    <row r="515" spans="1:9">
      <c r="A515" s="21">
        <v>510</v>
      </c>
      <c r="B515" s="21">
        <v>603</v>
      </c>
      <c r="C515" s="21" t="s">
        <v>551</v>
      </c>
      <c r="D515" s="21" t="s">
        <v>550</v>
      </c>
      <c r="E515" s="21"/>
      <c r="F515" s="21"/>
      <c r="G515" s="21"/>
      <c r="H515" s="21"/>
      <c r="I515" s="21"/>
    </row>
    <row r="516" spans="1:9">
      <c r="A516" s="21">
        <v>511</v>
      </c>
      <c r="B516" s="21">
        <v>604</v>
      </c>
      <c r="C516" s="21" t="s">
        <v>552</v>
      </c>
      <c r="D516" s="21" t="s">
        <v>550</v>
      </c>
      <c r="E516" s="21"/>
      <c r="F516" s="21"/>
      <c r="G516" s="21"/>
      <c r="H516" s="21"/>
      <c r="I516" s="21"/>
    </row>
    <row r="517" spans="1:9">
      <c r="A517" s="21">
        <v>512</v>
      </c>
      <c r="B517" s="21">
        <v>605</v>
      </c>
      <c r="C517" s="21" t="s">
        <v>553</v>
      </c>
      <c r="D517" s="21" t="s">
        <v>550</v>
      </c>
      <c r="E517" s="21"/>
      <c r="F517" s="21"/>
      <c r="G517" s="21"/>
      <c r="H517" s="21"/>
      <c r="I517" s="21"/>
    </row>
    <row r="518" spans="1:9">
      <c r="A518" s="21">
        <v>513</v>
      </c>
      <c r="B518" s="21">
        <v>606</v>
      </c>
      <c r="C518" s="21" t="s">
        <v>357</v>
      </c>
      <c r="D518" s="21" t="s">
        <v>550</v>
      </c>
      <c r="E518" s="21"/>
      <c r="F518" s="21"/>
      <c r="G518" s="21"/>
      <c r="H518" s="21"/>
      <c r="I518" s="21"/>
    </row>
    <row r="519" spans="1:9" ht="30">
      <c r="A519" s="21">
        <v>514</v>
      </c>
      <c r="B519" s="21">
        <v>607</v>
      </c>
      <c r="C519" s="21" t="s">
        <v>554</v>
      </c>
      <c r="D519" s="21" t="s">
        <v>550</v>
      </c>
      <c r="E519" s="21"/>
      <c r="F519" s="21"/>
      <c r="G519" s="21"/>
      <c r="H519" s="21"/>
      <c r="I519" s="21"/>
    </row>
    <row r="520" spans="1:9">
      <c r="A520" s="21">
        <v>515</v>
      </c>
      <c r="B520" s="21">
        <v>608</v>
      </c>
      <c r="C520" s="21" t="s">
        <v>555</v>
      </c>
      <c r="D520" s="21" t="s">
        <v>550</v>
      </c>
      <c r="E520" s="21"/>
      <c r="F520" s="21"/>
      <c r="G520" s="21"/>
      <c r="H520" s="21"/>
      <c r="I520" s="21"/>
    </row>
    <row r="521" spans="1:9">
      <c r="A521" s="21">
        <v>516</v>
      </c>
      <c r="B521" s="21">
        <v>609</v>
      </c>
      <c r="C521" s="21" t="s">
        <v>556</v>
      </c>
      <c r="D521" s="21" t="s">
        <v>550</v>
      </c>
      <c r="E521" s="21"/>
      <c r="F521" s="21"/>
      <c r="G521" s="21"/>
      <c r="H521" s="21"/>
      <c r="I521" s="21"/>
    </row>
    <row r="522" spans="1:9">
      <c r="A522" s="21">
        <v>517</v>
      </c>
      <c r="B522" s="21">
        <v>610</v>
      </c>
      <c r="C522" s="21" t="s">
        <v>557</v>
      </c>
      <c r="D522" s="21" t="s">
        <v>550</v>
      </c>
      <c r="E522" s="21"/>
      <c r="F522" s="21"/>
      <c r="G522" s="21"/>
      <c r="H522" s="21"/>
      <c r="I522" s="21"/>
    </row>
    <row r="523" spans="1:9">
      <c r="A523" s="21">
        <v>518</v>
      </c>
      <c r="B523" s="21">
        <v>611</v>
      </c>
      <c r="C523" s="21" t="s">
        <v>558</v>
      </c>
      <c r="D523" s="21" t="s">
        <v>550</v>
      </c>
      <c r="E523" s="21"/>
      <c r="F523" s="21"/>
      <c r="G523" s="21"/>
      <c r="H523" s="21"/>
      <c r="I523" s="21"/>
    </row>
    <row r="524" spans="1:9">
      <c r="A524" s="21">
        <v>519</v>
      </c>
      <c r="B524" s="21">
        <v>612</v>
      </c>
      <c r="C524" s="21" t="s">
        <v>559</v>
      </c>
      <c r="D524" s="21" t="s">
        <v>550</v>
      </c>
      <c r="E524" s="21"/>
      <c r="F524" s="21"/>
      <c r="G524" s="21"/>
      <c r="H524" s="21"/>
      <c r="I524" s="21"/>
    </row>
    <row r="525" spans="1:9">
      <c r="A525" s="21">
        <v>520</v>
      </c>
      <c r="B525" s="21">
        <v>613</v>
      </c>
      <c r="C525" s="21" t="s">
        <v>560</v>
      </c>
      <c r="D525" s="21" t="s">
        <v>550</v>
      </c>
      <c r="E525" s="21"/>
      <c r="F525" s="21"/>
      <c r="G525" s="21"/>
      <c r="H525" s="21"/>
      <c r="I525" s="21"/>
    </row>
    <row r="526" spans="1:9">
      <c r="A526" s="21">
        <v>521</v>
      </c>
      <c r="B526" s="21">
        <v>614</v>
      </c>
      <c r="C526" s="21" t="s">
        <v>561</v>
      </c>
      <c r="D526" s="21" t="s">
        <v>550</v>
      </c>
      <c r="E526" s="21"/>
      <c r="F526" s="21"/>
      <c r="G526" s="21"/>
      <c r="H526" s="21"/>
      <c r="I526" s="21"/>
    </row>
    <row r="527" spans="1:9">
      <c r="A527" s="21">
        <v>522</v>
      </c>
      <c r="B527" s="21">
        <v>615</v>
      </c>
      <c r="C527" s="21" t="s">
        <v>562</v>
      </c>
      <c r="D527" s="21" t="s">
        <v>550</v>
      </c>
      <c r="E527" s="21"/>
      <c r="F527" s="21"/>
      <c r="G527" s="21"/>
      <c r="H527" s="21"/>
      <c r="I527" s="21"/>
    </row>
    <row r="528" spans="1:9">
      <c r="A528" s="21">
        <v>523</v>
      </c>
      <c r="B528" s="21">
        <v>616</v>
      </c>
      <c r="C528" s="21" t="s">
        <v>563</v>
      </c>
      <c r="D528" s="21" t="s">
        <v>550</v>
      </c>
      <c r="E528" s="21"/>
      <c r="F528" s="21"/>
      <c r="G528" s="21"/>
      <c r="H528" s="21"/>
      <c r="I528" s="21"/>
    </row>
    <row r="529" spans="1:9">
      <c r="A529" s="21">
        <v>524</v>
      </c>
      <c r="B529" s="21">
        <v>617</v>
      </c>
      <c r="C529" s="21" t="s">
        <v>564</v>
      </c>
      <c r="D529" s="21" t="s">
        <v>550</v>
      </c>
      <c r="E529" s="21"/>
      <c r="F529" s="21"/>
      <c r="G529" s="21"/>
      <c r="H529" s="21"/>
      <c r="I529" s="21"/>
    </row>
    <row r="530" spans="1:9">
      <c r="A530" s="21">
        <v>525</v>
      </c>
      <c r="B530" s="21">
        <v>618</v>
      </c>
      <c r="C530" s="21" t="s">
        <v>565</v>
      </c>
      <c r="D530" s="21" t="s">
        <v>550</v>
      </c>
      <c r="E530" s="21"/>
      <c r="F530" s="21"/>
      <c r="G530" s="21"/>
      <c r="H530" s="21"/>
      <c r="I530" s="21"/>
    </row>
    <row r="531" spans="1:9">
      <c r="A531" s="21">
        <v>526</v>
      </c>
      <c r="B531" s="21">
        <v>620</v>
      </c>
      <c r="C531" s="21" t="s">
        <v>566</v>
      </c>
      <c r="D531" s="21" t="s">
        <v>550</v>
      </c>
      <c r="E531" s="21"/>
      <c r="F531" s="21"/>
      <c r="G531" s="21"/>
      <c r="H531" s="21"/>
      <c r="I531" s="21"/>
    </row>
    <row r="532" spans="1:9">
      <c r="A532" s="21">
        <v>527</v>
      </c>
      <c r="B532" s="21">
        <v>622</v>
      </c>
      <c r="C532" s="21" t="s">
        <v>567</v>
      </c>
      <c r="D532" s="21" t="s">
        <v>550</v>
      </c>
      <c r="E532" s="21"/>
      <c r="F532" s="21"/>
      <c r="G532" s="21"/>
      <c r="H532" s="21"/>
      <c r="I532" s="21"/>
    </row>
    <row r="533" spans="1:9">
      <c r="A533" s="21">
        <v>528</v>
      </c>
      <c r="B533" s="21">
        <v>623</v>
      </c>
      <c r="C533" s="21" t="s">
        <v>568</v>
      </c>
      <c r="D533" s="21" t="s">
        <v>550</v>
      </c>
      <c r="E533" s="21"/>
      <c r="F533" s="21"/>
      <c r="G533" s="21"/>
      <c r="H533" s="21"/>
      <c r="I533" s="21"/>
    </row>
    <row r="534" spans="1:9">
      <c r="A534" s="21">
        <v>529</v>
      </c>
      <c r="B534" s="21">
        <v>624</v>
      </c>
      <c r="C534" s="21" t="s">
        <v>569</v>
      </c>
      <c r="D534" s="21" t="s">
        <v>550</v>
      </c>
      <c r="E534" s="21"/>
      <c r="F534" s="21"/>
      <c r="G534" s="21"/>
      <c r="H534" s="21"/>
      <c r="I534" s="21"/>
    </row>
    <row r="535" spans="1:9">
      <c r="A535" s="21">
        <v>530</v>
      </c>
      <c r="B535" s="21">
        <v>625</v>
      </c>
      <c r="C535" s="21" t="s">
        <v>570</v>
      </c>
      <c r="D535" s="21" t="s">
        <v>550</v>
      </c>
      <c r="E535" s="21"/>
      <c r="F535" s="21"/>
      <c r="G535" s="21"/>
      <c r="H535" s="21"/>
      <c r="I535" s="21"/>
    </row>
    <row r="536" spans="1:9">
      <c r="A536" s="21">
        <v>531</v>
      </c>
      <c r="B536" s="21">
        <v>626</v>
      </c>
      <c r="C536" s="21" t="s">
        <v>571</v>
      </c>
      <c r="D536" s="21" t="s">
        <v>550</v>
      </c>
      <c r="E536" s="21"/>
      <c r="F536" s="21"/>
      <c r="G536" s="21"/>
      <c r="H536" s="21"/>
      <c r="I536" s="21"/>
    </row>
    <row r="537" spans="1:9">
      <c r="A537" s="21">
        <v>532</v>
      </c>
      <c r="B537" s="21">
        <v>628</v>
      </c>
      <c r="C537" s="21" t="s">
        <v>572</v>
      </c>
      <c r="D537" s="21" t="s">
        <v>550</v>
      </c>
      <c r="E537" s="21"/>
      <c r="F537" s="21"/>
      <c r="G537" s="21"/>
      <c r="H537" s="21"/>
      <c r="I537" s="21"/>
    </row>
    <row r="538" spans="1:9">
      <c r="A538" s="21">
        <v>533</v>
      </c>
      <c r="B538" s="21">
        <v>630</v>
      </c>
      <c r="C538" s="21" t="s">
        <v>573</v>
      </c>
      <c r="D538" s="21" t="s">
        <v>550</v>
      </c>
      <c r="E538" s="21"/>
      <c r="F538" s="21"/>
      <c r="G538" s="21"/>
      <c r="H538" s="21"/>
      <c r="I538" s="21"/>
    </row>
    <row r="539" spans="1:9">
      <c r="A539" s="21">
        <v>534</v>
      </c>
      <c r="B539" s="21">
        <v>631</v>
      </c>
      <c r="C539" s="21" t="s">
        <v>574</v>
      </c>
      <c r="D539" s="21" t="s">
        <v>550</v>
      </c>
      <c r="E539" s="21"/>
      <c r="F539" s="21"/>
      <c r="G539" s="21"/>
      <c r="H539" s="21"/>
      <c r="I539" s="21"/>
    </row>
    <row r="540" spans="1:9">
      <c r="A540" s="21">
        <v>535</v>
      </c>
      <c r="B540" s="21">
        <v>632</v>
      </c>
      <c r="C540" s="21" t="s">
        <v>575</v>
      </c>
      <c r="D540" s="21" t="s">
        <v>550</v>
      </c>
      <c r="E540" s="21"/>
      <c r="F540" s="21"/>
      <c r="G540" s="21"/>
      <c r="H540" s="21"/>
      <c r="I540" s="21"/>
    </row>
    <row r="541" spans="1:9" ht="30">
      <c r="A541" s="21">
        <v>536</v>
      </c>
      <c r="B541" s="21">
        <v>633</v>
      </c>
      <c r="C541" s="21" t="s">
        <v>576</v>
      </c>
      <c r="D541" s="21" t="s">
        <v>550</v>
      </c>
      <c r="E541" s="21"/>
      <c r="F541" s="21"/>
      <c r="G541" s="21"/>
      <c r="H541" s="21"/>
      <c r="I541" s="21"/>
    </row>
    <row r="542" spans="1:9">
      <c r="A542" s="21">
        <v>537</v>
      </c>
      <c r="B542" s="21">
        <v>634</v>
      </c>
      <c r="C542" s="21" t="s">
        <v>577</v>
      </c>
      <c r="D542" s="21" t="s">
        <v>550</v>
      </c>
      <c r="E542" s="21"/>
      <c r="F542" s="21"/>
      <c r="G542" s="21"/>
      <c r="H542" s="21"/>
      <c r="I542" s="21"/>
    </row>
    <row r="543" spans="1:9">
      <c r="A543" s="21">
        <v>538</v>
      </c>
      <c r="B543" s="21">
        <v>635</v>
      </c>
      <c r="C543" s="21" t="s">
        <v>578</v>
      </c>
      <c r="D543" s="21" t="s">
        <v>550</v>
      </c>
      <c r="E543" s="21"/>
      <c r="F543" s="21"/>
      <c r="G543" s="21"/>
      <c r="H543" s="21"/>
      <c r="I543" s="21"/>
    </row>
    <row r="544" spans="1:9">
      <c r="A544" s="21">
        <v>539</v>
      </c>
      <c r="B544" s="21">
        <v>636</v>
      </c>
      <c r="C544" s="21" t="s">
        <v>579</v>
      </c>
      <c r="D544" s="21" t="s">
        <v>550</v>
      </c>
      <c r="E544" s="21"/>
      <c r="F544" s="21"/>
      <c r="G544" s="21"/>
      <c r="H544" s="21"/>
      <c r="I544" s="21"/>
    </row>
    <row r="545" spans="1:9">
      <c r="A545" s="21">
        <v>540</v>
      </c>
      <c r="B545" s="21">
        <v>637</v>
      </c>
      <c r="C545" s="21" t="s">
        <v>580</v>
      </c>
      <c r="D545" s="21" t="s">
        <v>550</v>
      </c>
      <c r="E545" s="21"/>
      <c r="F545" s="21"/>
      <c r="G545" s="21"/>
      <c r="H545" s="21"/>
      <c r="I545" s="21"/>
    </row>
    <row r="546" spans="1:9">
      <c r="A546" s="21">
        <v>541</v>
      </c>
      <c r="B546" s="21">
        <v>638</v>
      </c>
      <c r="C546" s="21" t="s">
        <v>581</v>
      </c>
      <c r="D546" s="21" t="s">
        <v>550</v>
      </c>
      <c r="E546" s="21"/>
      <c r="F546" s="21"/>
      <c r="G546" s="21"/>
      <c r="H546" s="21"/>
      <c r="I546" s="21"/>
    </row>
    <row r="547" spans="1:9">
      <c r="A547" s="21">
        <v>542</v>
      </c>
      <c r="B547" s="21">
        <v>639</v>
      </c>
      <c r="C547" s="21" t="s">
        <v>582</v>
      </c>
      <c r="D547" s="21" t="s">
        <v>550</v>
      </c>
      <c r="E547" s="21"/>
      <c r="F547" s="21"/>
      <c r="G547" s="21"/>
      <c r="H547" s="21"/>
      <c r="I547" s="21"/>
    </row>
    <row r="548" spans="1:9">
      <c r="A548" s="21">
        <v>543</v>
      </c>
      <c r="B548" s="21">
        <v>640</v>
      </c>
      <c r="C548" s="21" t="s">
        <v>583</v>
      </c>
      <c r="D548" s="21" t="s">
        <v>550</v>
      </c>
      <c r="E548" s="21"/>
      <c r="F548" s="21"/>
      <c r="G548" s="21"/>
      <c r="H548" s="21"/>
      <c r="I548" s="21"/>
    </row>
    <row r="549" spans="1:9">
      <c r="A549" s="21">
        <v>544</v>
      </c>
      <c r="B549" s="21">
        <v>641</v>
      </c>
      <c r="C549" s="21" t="s">
        <v>584</v>
      </c>
      <c r="D549" s="21" t="s">
        <v>550</v>
      </c>
      <c r="E549" s="21"/>
      <c r="F549" s="21"/>
      <c r="G549" s="21"/>
      <c r="H549" s="21"/>
      <c r="I549" s="21"/>
    </row>
    <row r="550" spans="1:9">
      <c r="A550" s="21">
        <v>545</v>
      </c>
      <c r="B550" s="21">
        <v>642</v>
      </c>
      <c r="C550" s="21" t="s">
        <v>585</v>
      </c>
      <c r="D550" s="21" t="s">
        <v>550</v>
      </c>
      <c r="E550" s="21"/>
      <c r="F550" s="21"/>
      <c r="G550" s="21"/>
      <c r="H550" s="21"/>
      <c r="I550" s="21"/>
    </row>
    <row r="551" spans="1:9">
      <c r="A551" s="21">
        <v>546</v>
      </c>
      <c r="B551" s="21">
        <v>643</v>
      </c>
      <c r="C551" s="21" t="s">
        <v>586</v>
      </c>
      <c r="D551" s="21" t="s">
        <v>550</v>
      </c>
      <c r="E551" s="21"/>
      <c r="F551" s="21"/>
      <c r="G551" s="21"/>
      <c r="H551" s="21"/>
      <c r="I551" s="21"/>
    </row>
    <row r="552" spans="1:9">
      <c r="A552" s="21">
        <v>547</v>
      </c>
      <c r="B552" s="21">
        <v>644</v>
      </c>
      <c r="C552" s="21" t="s">
        <v>587</v>
      </c>
      <c r="D552" s="21" t="s">
        <v>550</v>
      </c>
      <c r="E552" s="21"/>
      <c r="F552" s="21"/>
      <c r="G552" s="21"/>
      <c r="H552" s="21"/>
      <c r="I552" s="21"/>
    </row>
    <row r="553" spans="1:9">
      <c r="A553" s="21">
        <v>548</v>
      </c>
      <c r="B553" s="21">
        <v>645</v>
      </c>
      <c r="C553" s="21" t="s">
        <v>588</v>
      </c>
      <c r="D553" s="21" t="s">
        <v>550</v>
      </c>
      <c r="E553" s="21"/>
      <c r="F553" s="21"/>
      <c r="G553" s="21"/>
      <c r="H553" s="21"/>
      <c r="I553" s="21"/>
    </row>
    <row r="554" spans="1:9">
      <c r="A554" s="21">
        <v>549</v>
      </c>
      <c r="B554" s="21">
        <v>646</v>
      </c>
      <c r="C554" s="21" t="s">
        <v>589</v>
      </c>
      <c r="D554" s="21" t="s">
        <v>550</v>
      </c>
      <c r="E554" s="21"/>
      <c r="F554" s="21"/>
      <c r="G554" s="21"/>
      <c r="H554" s="21"/>
      <c r="I554" s="21"/>
    </row>
    <row r="555" spans="1:9">
      <c r="A555" s="21">
        <v>550</v>
      </c>
      <c r="B555" s="21">
        <v>648</v>
      </c>
      <c r="C555" s="21" t="s">
        <v>590</v>
      </c>
      <c r="D555" s="21" t="s">
        <v>550</v>
      </c>
      <c r="E555" s="21"/>
      <c r="F555" s="21"/>
      <c r="G555" s="21"/>
      <c r="H555" s="21"/>
      <c r="I555" s="21"/>
    </row>
    <row r="556" spans="1:9">
      <c r="A556" s="21">
        <v>551</v>
      </c>
      <c r="B556" s="21">
        <v>649</v>
      </c>
      <c r="C556" s="21" t="s">
        <v>591</v>
      </c>
      <c r="D556" s="21" t="s">
        <v>550</v>
      </c>
      <c r="E556" s="21"/>
      <c r="F556" s="21"/>
      <c r="G556" s="21"/>
      <c r="H556" s="21"/>
      <c r="I556" s="21"/>
    </row>
    <row r="557" spans="1:9">
      <c r="A557" s="21">
        <v>552</v>
      </c>
      <c r="B557" s="21">
        <v>650</v>
      </c>
      <c r="C557" s="21" t="s">
        <v>592</v>
      </c>
      <c r="D557" s="21" t="s">
        <v>550</v>
      </c>
      <c r="E557" s="21"/>
      <c r="F557" s="21"/>
      <c r="G557" s="21"/>
      <c r="H557" s="21"/>
      <c r="I557" s="21"/>
    </row>
    <row r="558" spans="1:9">
      <c r="A558" s="21">
        <v>553</v>
      </c>
      <c r="B558" s="21">
        <v>651</v>
      </c>
      <c r="C558" s="21" t="s">
        <v>593</v>
      </c>
      <c r="D558" s="21" t="s">
        <v>550</v>
      </c>
      <c r="E558" s="21"/>
      <c r="F558" s="21"/>
      <c r="G558" s="21"/>
      <c r="H558" s="21"/>
      <c r="I558" s="21"/>
    </row>
    <row r="559" spans="1:9">
      <c r="A559" s="21">
        <v>554</v>
      </c>
      <c r="B559" s="21">
        <v>653</v>
      </c>
      <c r="C559" s="21" t="s">
        <v>594</v>
      </c>
      <c r="D559" s="21" t="s">
        <v>550</v>
      </c>
      <c r="E559" s="21"/>
      <c r="F559" s="21"/>
      <c r="G559" s="21"/>
      <c r="H559" s="21"/>
      <c r="I559" s="21"/>
    </row>
    <row r="560" spans="1:9">
      <c r="A560" s="21">
        <v>555</v>
      </c>
      <c r="B560" s="21">
        <v>654</v>
      </c>
      <c r="C560" s="21" t="s">
        <v>595</v>
      </c>
      <c r="D560" s="21" t="s">
        <v>550</v>
      </c>
      <c r="E560" s="21"/>
      <c r="F560" s="21"/>
      <c r="G560" s="21"/>
      <c r="H560" s="21"/>
      <c r="I560" s="21"/>
    </row>
    <row r="561" spans="1:9">
      <c r="A561" s="21">
        <v>556</v>
      </c>
      <c r="B561" s="21">
        <v>655</v>
      </c>
      <c r="C561" s="21" t="s">
        <v>596</v>
      </c>
      <c r="D561" s="21" t="s">
        <v>550</v>
      </c>
      <c r="E561" s="21"/>
      <c r="F561" s="21"/>
      <c r="G561" s="21"/>
      <c r="H561" s="21"/>
      <c r="I561" s="21"/>
    </row>
    <row r="562" spans="1:9">
      <c r="A562" s="21">
        <v>557</v>
      </c>
      <c r="B562" s="21">
        <v>656</v>
      </c>
      <c r="C562" s="21" t="s">
        <v>597</v>
      </c>
      <c r="D562" s="21" t="s">
        <v>550</v>
      </c>
      <c r="E562" s="21"/>
      <c r="F562" s="21"/>
      <c r="G562" s="21"/>
      <c r="H562" s="21"/>
      <c r="I562" s="21"/>
    </row>
    <row r="563" spans="1:9">
      <c r="A563" s="21">
        <v>558</v>
      </c>
      <c r="B563" s="21">
        <v>657</v>
      </c>
      <c r="C563" s="21" t="s">
        <v>598</v>
      </c>
      <c r="D563" s="21" t="s">
        <v>550</v>
      </c>
      <c r="E563" s="21"/>
      <c r="F563" s="21"/>
      <c r="G563" s="21"/>
      <c r="H563" s="21"/>
      <c r="I563" s="21"/>
    </row>
    <row r="564" spans="1:9">
      <c r="A564" s="21">
        <v>559</v>
      </c>
      <c r="B564" s="21">
        <v>658</v>
      </c>
      <c r="C564" s="21" t="s">
        <v>599</v>
      </c>
      <c r="D564" s="21" t="s">
        <v>550</v>
      </c>
      <c r="E564" s="21"/>
      <c r="F564" s="21"/>
      <c r="G564" s="21"/>
      <c r="H564" s="21"/>
      <c r="I564" s="21"/>
    </row>
    <row r="565" spans="1:9" ht="30">
      <c r="A565" s="21">
        <v>560</v>
      </c>
      <c r="B565" s="21">
        <v>659</v>
      </c>
      <c r="C565" s="21" t="s">
        <v>600</v>
      </c>
      <c r="D565" s="21" t="s">
        <v>550</v>
      </c>
      <c r="E565" s="21"/>
      <c r="F565" s="21"/>
      <c r="G565" s="21"/>
      <c r="H565" s="21"/>
      <c r="I565" s="21"/>
    </row>
    <row r="566" spans="1:9">
      <c r="A566" s="21">
        <v>561</v>
      </c>
      <c r="B566" s="21">
        <v>660</v>
      </c>
      <c r="C566" s="21" t="s">
        <v>339</v>
      </c>
      <c r="D566" s="21" t="s">
        <v>550</v>
      </c>
      <c r="E566" s="21"/>
      <c r="F566" s="21"/>
      <c r="G566" s="21"/>
      <c r="H566" s="21"/>
      <c r="I566" s="21"/>
    </row>
    <row r="567" spans="1:9">
      <c r="A567" s="21">
        <v>562</v>
      </c>
      <c r="B567" s="21">
        <v>661</v>
      </c>
      <c r="C567" s="21" t="s">
        <v>601</v>
      </c>
      <c r="D567" s="21" t="s">
        <v>550</v>
      </c>
      <c r="E567" s="21"/>
      <c r="F567" s="21"/>
      <c r="G567" s="21"/>
      <c r="H567" s="21"/>
      <c r="I567" s="21"/>
    </row>
    <row r="568" spans="1:9">
      <c r="A568" s="21">
        <v>563</v>
      </c>
      <c r="B568" s="21">
        <v>662</v>
      </c>
      <c r="C568" s="21" t="s">
        <v>602</v>
      </c>
      <c r="D568" s="21" t="s">
        <v>550</v>
      </c>
      <c r="E568" s="21"/>
      <c r="F568" s="21"/>
      <c r="G568" s="21"/>
      <c r="H568" s="21"/>
      <c r="I568" s="21"/>
    </row>
    <row r="569" spans="1:9" ht="30">
      <c r="A569" s="21">
        <v>564</v>
      </c>
      <c r="B569" s="21">
        <v>663</v>
      </c>
      <c r="C569" s="21" t="s">
        <v>603</v>
      </c>
      <c r="D569" s="21" t="s">
        <v>550</v>
      </c>
      <c r="E569" s="21"/>
      <c r="F569" s="21"/>
      <c r="G569" s="21"/>
      <c r="H569" s="21"/>
      <c r="I569" s="21"/>
    </row>
    <row r="570" spans="1:9">
      <c r="A570" s="21">
        <v>565</v>
      </c>
      <c r="B570" s="21">
        <v>664</v>
      </c>
      <c r="C570" s="21" t="s">
        <v>604</v>
      </c>
      <c r="D570" s="21" t="s">
        <v>550</v>
      </c>
      <c r="E570" s="21"/>
      <c r="F570" s="21"/>
      <c r="G570" s="21"/>
      <c r="H570" s="21"/>
      <c r="I570" s="21"/>
    </row>
    <row r="571" spans="1:9">
      <c r="A571" s="21">
        <v>566</v>
      </c>
      <c r="B571" s="21">
        <v>665</v>
      </c>
      <c r="C571" s="21" t="s">
        <v>605</v>
      </c>
      <c r="D571" s="21" t="s">
        <v>550</v>
      </c>
      <c r="E571" s="21"/>
      <c r="F571" s="21"/>
      <c r="G571" s="21"/>
      <c r="H571" s="21"/>
      <c r="I571" s="21"/>
    </row>
    <row r="572" spans="1:9">
      <c r="A572" s="21">
        <v>567</v>
      </c>
      <c r="B572" s="21">
        <v>666</v>
      </c>
      <c r="C572" s="21" t="s">
        <v>606</v>
      </c>
      <c r="D572" s="21" t="s">
        <v>550</v>
      </c>
      <c r="E572" s="21"/>
      <c r="F572" s="21"/>
      <c r="G572" s="21"/>
      <c r="H572" s="21"/>
      <c r="I572" s="21"/>
    </row>
    <row r="573" spans="1:9">
      <c r="A573" s="21">
        <v>568</v>
      </c>
      <c r="B573" s="21">
        <v>667</v>
      </c>
      <c r="C573" s="21" t="s">
        <v>607</v>
      </c>
      <c r="D573" s="21" t="s">
        <v>550</v>
      </c>
      <c r="E573" s="21"/>
      <c r="F573" s="21"/>
      <c r="G573" s="21"/>
      <c r="H573" s="21"/>
      <c r="I573" s="21"/>
    </row>
    <row r="574" spans="1:9">
      <c r="A574" s="21">
        <v>569</v>
      </c>
      <c r="B574" s="21">
        <v>668</v>
      </c>
      <c r="C574" s="21" t="s">
        <v>608</v>
      </c>
      <c r="D574" s="21" t="s">
        <v>550</v>
      </c>
      <c r="E574" s="21"/>
      <c r="F574" s="21"/>
      <c r="G574" s="21"/>
      <c r="H574" s="21"/>
      <c r="I574" s="21"/>
    </row>
    <row r="575" spans="1:9">
      <c r="A575" s="21">
        <v>570</v>
      </c>
      <c r="B575" s="21">
        <v>669</v>
      </c>
      <c r="C575" s="21" t="s">
        <v>609</v>
      </c>
      <c r="D575" s="21" t="s">
        <v>550</v>
      </c>
      <c r="E575" s="21"/>
      <c r="F575" s="21"/>
      <c r="G575" s="21"/>
      <c r="H575" s="21"/>
      <c r="I575" s="21"/>
    </row>
    <row r="576" spans="1:9">
      <c r="A576" s="21">
        <v>571</v>
      </c>
      <c r="B576" s="21">
        <v>670</v>
      </c>
      <c r="C576" s="21" t="s">
        <v>610</v>
      </c>
      <c r="D576" s="21" t="s">
        <v>550</v>
      </c>
      <c r="E576" s="21"/>
      <c r="F576" s="21"/>
      <c r="G576" s="21"/>
      <c r="H576" s="21"/>
      <c r="I576" s="21"/>
    </row>
    <row r="577" spans="1:9">
      <c r="A577" s="21">
        <v>572</v>
      </c>
      <c r="B577" s="21">
        <v>672</v>
      </c>
      <c r="C577" s="21" t="s">
        <v>611</v>
      </c>
      <c r="D577" s="21" t="s">
        <v>550</v>
      </c>
      <c r="E577" s="21"/>
      <c r="F577" s="21"/>
      <c r="G577" s="21"/>
      <c r="H577" s="21"/>
      <c r="I577" s="21"/>
    </row>
    <row r="578" spans="1:9">
      <c r="A578" s="21">
        <v>573</v>
      </c>
      <c r="B578" s="21">
        <v>673</v>
      </c>
      <c r="C578" s="21" t="s">
        <v>612</v>
      </c>
      <c r="D578" s="21" t="s">
        <v>550</v>
      </c>
      <c r="E578" s="21"/>
      <c r="F578" s="21"/>
      <c r="G578" s="21"/>
      <c r="H578" s="21"/>
      <c r="I578" s="21"/>
    </row>
    <row r="579" spans="1:9">
      <c r="A579" s="21">
        <v>574</v>
      </c>
      <c r="B579" s="21">
        <v>674</v>
      </c>
      <c r="C579" s="21" t="s">
        <v>613</v>
      </c>
      <c r="D579" s="21" t="s">
        <v>550</v>
      </c>
      <c r="E579" s="21"/>
      <c r="F579" s="21"/>
      <c r="G579" s="21"/>
      <c r="H579" s="21"/>
      <c r="I579" s="21"/>
    </row>
    <row r="580" spans="1:9">
      <c r="A580" s="21">
        <v>575</v>
      </c>
      <c r="B580" s="21">
        <v>675</v>
      </c>
      <c r="C580" s="21" t="s">
        <v>614</v>
      </c>
      <c r="D580" s="21" t="s">
        <v>550</v>
      </c>
      <c r="E580" s="21"/>
      <c r="F580" s="21"/>
      <c r="G580" s="21"/>
      <c r="H580" s="21"/>
      <c r="I580" s="21"/>
    </row>
    <row r="581" spans="1:9">
      <c r="A581" s="21">
        <v>576</v>
      </c>
      <c r="B581" s="21">
        <v>676</v>
      </c>
      <c r="C581" s="21" t="s">
        <v>615</v>
      </c>
      <c r="D581" s="21" t="s">
        <v>550</v>
      </c>
      <c r="E581" s="21"/>
      <c r="F581" s="21"/>
      <c r="G581" s="21"/>
      <c r="H581" s="21"/>
      <c r="I581" s="21"/>
    </row>
    <row r="582" spans="1:9">
      <c r="A582" s="21">
        <v>577</v>
      </c>
      <c r="B582" s="21">
        <v>677</v>
      </c>
      <c r="C582" s="21" t="s">
        <v>616</v>
      </c>
      <c r="D582" s="21" t="s">
        <v>550</v>
      </c>
      <c r="E582" s="21"/>
      <c r="F582" s="21"/>
      <c r="G582" s="21"/>
      <c r="H582" s="21"/>
      <c r="I582" s="21"/>
    </row>
    <row r="583" spans="1:9">
      <c r="A583" s="21">
        <v>578</v>
      </c>
      <c r="B583" s="21">
        <v>678</v>
      </c>
      <c r="C583" s="21" t="s">
        <v>25</v>
      </c>
      <c r="D583" s="21" t="s">
        <v>550</v>
      </c>
      <c r="E583" s="21"/>
      <c r="F583" s="21"/>
      <c r="G583" s="21"/>
      <c r="H583" s="21"/>
      <c r="I583" s="21"/>
    </row>
    <row r="584" spans="1:9">
      <c r="A584" s="21">
        <v>579</v>
      </c>
      <c r="B584" s="21">
        <v>679</v>
      </c>
      <c r="C584" s="21" t="s">
        <v>617</v>
      </c>
      <c r="D584" s="21" t="s">
        <v>550</v>
      </c>
      <c r="E584" s="21"/>
      <c r="F584" s="21"/>
      <c r="G584" s="21"/>
      <c r="H584" s="21"/>
      <c r="I584" s="21"/>
    </row>
    <row r="585" spans="1:9">
      <c r="A585" s="21">
        <v>580</v>
      </c>
      <c r="B585" s="21">
        <v>680</v>
      </c>
      <c r="C585" s="21" t="s">
        <v>618</v>
      </c>
      <c r="D585" s="21" t="s">
        <v>550</v>
      </c>
      <c r="E585" s="21"/>
      <c r="F585" s="21"/>
      <c r="G585" s="21"/>
      <c r="H585" s="21"/>
      <c r="I585" s="21"/>
    </row>
    <row r="586" spans="1:9">
      <c r="A586" s="21">
        <v>581</v>
      </c>
      <c r="B586" s="21">
        <v>681</v>
      </c>
      <c r="C586" s="21" t="s">
        <v>619</v>
      </c>
      <c r="D586" s="21" t="s">
        <v>550</v>
      </c>
      <c r="E586" s="21"/>
      <c r="F586" s="21"/>
      <c r="G586" s="21"/>
      <c r="H586" s="21"/>
      <c r="I586" s="21"/>
    </row>
    <row r="587" spans="1:9">
      <c r="A587" s="21">
        <v>582</v>
      </c>
      <c r="B587" s="21">
        <v>682</v>
      </c>
      <c r="C587" s="21" t="s">
        <v>620</v>
      </c>
      <c r="D587" s="21" t="s">
        <v>550</v>
      </c>
      <c r="E587" s="21"/>
      <c r="F587" s="21"/>
      <c r="G587" s="21"/>
      <c r="H587" s="21"/>
      <c r="I587" s="21"/>
    </row>
    <row r="588" spans="1:9">
      <c r="A588" s="21">
        <v>583</v>
      </c>
      <c r="B588" s="21">
        <v>683</v>
      </c>
      <c r="C588" s="21" t="s">
        <v>621</v>
      </c>
      <c r="D588" s="21" t="s">
        <v>550</v>
      </c>
      <c r="E588" s="21"/>
      <c r="F588" s="21"/>
      <c r="G588" s="21"/>
      <c r="H588" s="21"/>
      <c r="I588" s="21"/>
    </row>
    <row r="589" spans="1:9">
      <c r="A589" s="21">
        <v>584</v>
      </c>
      <c r="B589" s="21">
        <v>684</v>
      </c>
      <c r="C589" s="21" t="s">
        <v>622</v>
      </c>
      <c r="D589" s="21" t="s">
        <v>550</v>
      </c>
      <c r="E589" s="21"/>
      <c r="F589" s="21"/>
      <c r="G589" s="21"/>
      <c r="H589" s="21"/>
      <c r="I589" s="21"/>
    </row>
    <row r="590" spans="1:9" ht="30">
      <c r="A590" s="21">
        <v>585</v>
      </c>
      <c r="B590" s="21">
        <v>685</v>
      </c>
      <c r="C590" s="21" t="s">
        <v>623</v>
      </c>
      <c r="D590" s="21" t="s">
        <v>550</v>
      </c>
      <c r="E590" s="21"/>
      <c r="F590" s="21"/>
      <c r="G590" s="21"/>
      <c r="H590" s="21"/>
      <c r="I590" s="21"/>
    </row>
    <row r="591" spans="1:9">
      <c r="A591" s="21">
        <v>586</v>
      </c>
      <c r="B591" s="21">
        <v>686</v>
      </c>
      <c r="C591" s="21" t="s">
        <v>624</v>
      </c>
      <c r="D591" s="21" t="s">
        <v>550</v>
      </c>
      <c r="E591" s="21"/>
      <c r="F591" s="21"/>
      <c r="G591" s="21"/>
      <c r="H591" s="21"/>
      <c r="I591" s="21"/>
    </row>
    <row r="592" spans="1:9">
      <c r="A592" s="21">
        <v>587</v>
      </c>
      <c r="B592" s="21">
        <v>688</v>
      </c>
      <c r="C592" s="21" t="s">
        <v>625</v>
      </c>
      <c r="D592" s="21" t="s">
        <v>550</v>
      </c>
      <c r="E592" s="21"/>
      <c r="F592" s="21"/>
      <c r="G592" s="21"/>
      <c r="H592" s="21"/>
      <c r="I592" s="21"/>
    </row>
    <row r="593" spans="1:9">
      <c r="A593" s="21">
        <v>588</v>
      </c>
      <c r="B593" s="21">
        <v>689</v>
      </c>
      <c r="C593" s="21" t="s">
        <v>626</v>
      </c>
      <c r="D593" s="21" t="s">
        <v>550</v>
      </c>
      <c r="E593" s="21"/>
      <c r="F593" s="21"/>
      <c r="G593" s="21"/>
      <c r="H593" s="21"/>
      <c r="I593" s="21"/>
    </row>
    <row r="594" spans="1:9">
      <c r="A594" s="21">
        <v>589</v>
      </c>
      <c r="B594" s="21">
        <v>690</v>
      </c>
      <c r="C594" s="21" t="s">
        <v>627</v>
      </c>
      <c r="D594" s="21" t="s">
        <v>550</v>
      </c>
      <c r="E594" s="21"/>
      <c r="F594" s="21"/>
      <c r="G594" s="21"/>
      <c r="H594" s="21"/>
      <c r="I594" s="21"/>
    </row>
    <row r="595" spans="1:9">
      <c r="A595" s="21">
        <v>590</v>
      </c>
      <c r="B595" s="21">
        <v>691</v>
      </c>
      <c r="C595" s="21" t="s">
        <v>628</v>
      </c>
      <c r="D595" s="21" t="s">
        <v>550</v>
      </c>
      <c r="E595" s="21"/>
      <c r="F595" s="21"/>
      <c r="G595" s="21"/>
      <c r="H595" s="21"/>
      <c r="I595" s="21"/>
    </row>
    <row r="596" spans="1:9">
      <c r="A596" s="21">
        <v>591</v>
      </c>
      <c r="B596" s="21">
        <v>692</v>
      </c>
      <c r="C596" s="21" t="s">
        <v>629</v>
      </c>
      <c r="D596" s="21" t="s">
        <v>550</v>
      </c>
      <c r="E596" s="21"/>
      <c r="F596" s="21"/>
      <c r="G596" s="21"/>
      <c r="H596" s="21"/>
      <c r="I596" s="21"/>
    </row>
    <row r="597" spans="1:9">
      <c r="A597" s="21">
        <v>592</v>
      </c>
      <c r="B597" s="21">
        <v>693</v>
      </c>
      <c r="C597" s="21" t="s">
        <v>630</v>
      </c>
      <c r="D597" s="21" t="s">
        <v>550</v>
      </c>
      <c r="E597" s="21"/>
      <c r="F597" s="21"/>
      <c r="G597" s="21"/>
      <c r="H597" s="21"/>
      <c r="I597" s="21"/>
    </row>
    <row r="598" spans="1:9">
      <c r="A598" s="21">
        <v>593</v>
      </c>
      <c r="B598" s="21">
        <v>694</v>
      </c>
      <c r="C598" s="21" t="s">
        <v>631</v>
      </c>
      <c r="D598" s="21" t="s">
        <v>550</v>
      </c>
      <c r="E598" s="21"/>
      <c r="F598" s="21"/>
      <c r="G598" s="21"/>
      <c r="H598" s="21"/>
      <c r="I598" s="21"/>
    </row>
    <row r="599" spans="1:9">
      <c r="A599" s="21">
        <v>594</v>
      </c>
      <c r="B599" s="21">
        <v>696</v>
      </c>
      <c r="C599" s="21" t="s">
        <v>632</v>
      </c>
      <c r="D599" s="21" t="s">
        <v>550</v>
      </c>
      <c r="E599" s="21"/>
      <c r="F599" s="21"/>
      <c r="G599" s="21"/>
      <c r="H599" s="21"/>
      <c r="I599" s="21"/>
    </row>
    <row r="600" spans="1:9">
      <c r="A600" s="21">
        <v>595</v>
      </c>
      <c r="B600" s="21">
        <v>697</v>
      </c>
      <c r="C600" s="21" t="s">
        <v>633</v>
      </c>
      <c r="D600" s="21" t="s">
        <v>550</v>
      </c>
      <c r="E600" s="21"/>
      <c r="F600" s="21"/>
      <c r="G600" s="21"/>
      <c r="H600" s="21"/>
      <c r="I600" s="21"/>
    </row>
    <row r="601" spans="1:9">
      <c r="A601" s="21">
        <v>596</v>
      </c>
      <c r="B601" s="21">
        <v>698</v>
      </c>
      <c r="C601" s="21" t="s">
        <v>634</v>
      </c>
      <c r="D601" s="21" t="s">
        <v>550</v>
      </c>
      <c r="E601" s="21"/>
      <c r="F601" s="21"/>
      <c r="G601" s="21"/>
      <c r="H601" s="21"/>
      <c r="I601" s="21"/>
    </row>
    <row r="602" spans="1:9" ht="30">
      <c r="A602" s="21">
        <v>597</v>
      </c>
      <c r="B602" s="21">
        <v>699</v>
      </c>
      <c r="C602" s="21" t="s">
        <v>635</v>
      </c>
      <c r="D602" s="21" t="s">
        <v>550</v>
      </c>
      <c r="E602" s="21"/>
      <c r="F602" s="21"/>
      <c r="G602" s="21"/>
      <c r="H602" s="21"/>
      <c r="I602" s="21"/>
    </row>
    <row r="603" spans="1:9">
      <c r="A603" s="21">
        <v>598</v>
      </c>
      <c r="B603" s="21">
        <v>700</v>
      </c>
      <c r="C603" s="21" t="s">
        <v>636</v>
      </c>
      <c r="D603" s="21" t="s">
        <v>550</v>
      </c>
      <c r="E603" s="21"/>
      <c r="F603" s="21"/>
      <c r="G603" s="21"/>
      <c r="H603" s="21"/>
      <c r="I603" s="21"/>
    </row>
    <row r="604" spans="1:9">
      <c r="A604" s="21">
        <v>599</v>
      </c>
      <c r="B604" s="21">
        <v>701</v>
      </c>
      <c r="C604" s="21" t="s">
        <v>357</v>
      </c>
      <c r="D604" s="21" t="s">
        <v>550</v>
      </c>
      <c r="E604" s="21"/>
      <c r="F604" s="21"/>
      <c r="G604" s="21"/>
      <c r="H604" s="21"/>
      <c r="I604" s="21"/>
    </row>
    <row r="605" spans="1:9">
      <c r="A605" s="21">
        <v>600</v>
      </c>
      <c r="B605" s="21">
        <v>702</v>
      </c>
      <c r="C605" s="21" t="s">
        <v>637</v>
      </c>
      <c r="D605" s="21" t="s">
        <v>550</v>
      </c>
      <c r="E605" s="21"/>
      <c r="F605" s="21"/>
      <c r="G605" s="21"/>
      <c r="H605" s="21"/>
      <c r="I605" s="21"/>
    </row>
    <row r="606" spans="1:9">
      <c r="A606" s="21">
        <v>601</v>
      </c>
      <c r="B606" s="21">
        <v>703</v>
      </c>
      <c r="C606" s="21" t="s">
        <v>638</v>
      </c>
      <c r="D606" s="21" t="s">
        <v>550</v>
      </c>
      <c r="E606" s="21"/>
      <c r="F606" s="21"/>
      <c r="G606" s="21"/>
      <c r="H606" s="21"/>
      <c r="I606" s="21"/>
    </row>
    <row r="607" spans="1:9">
      <c r="A607" s="21">
        <v>602</v>
      </c>
      <c r="B607" s="21">
        <v>704</v>
      </c>
      <c r="C607" s="21" t="s">
        <v>639</v>
      </c>
      <c r="D607" s="21" t="s">
        <v>550</v>
      </c>
      <c r="E607" s="21"/>
      <c r="F607" s="21"/>
      <c r="G607" s="21"/>
      <c r="H607" s="21"/>
      <c r="I607" s="21"/>
    </row>
    <row r="608" spans="1:9">
      <c r="A608" s="21">
        <v>603</v>
      </c>
      <c r="B608" s="21">
        <v>705</v>
      </c>
      <c r="C608" s="21" t="s">
        <v>640</v>
      </c>
      <c r="D608" s="21" t="s">
        <v>550</v>
      </c>
      <c r="E608" s="21"/>
      <c r="F608" s="21"/>
      <c r="G608" s="21"/>
      <c r="H608" s="21"/>
      <c r="I608" s="21"/>
    </row>
    <row r="609" spans="1:9">
      <c r="A609" s="21">
        <v>604</v>
      </c>
      <c r="B609" s="21">
        <v>706</v>
      </c>
      <c r="C609" s="21" t="s">
        <v>641</v>
      </c>
      <c r="D609" s="21" t="s">
        <v>550</v>
      </c>
      <c r="E609" s="21"/>
      <c r="F609" s="21"/>
      <c r="G609" s="21"/>
      <c r="H609" s="21"/>
      <c r="I609" s="21"/>
    </row>
    <row r="610" spans="1:9">
      <c r="A610" s="21">
        <v>605</v>
      </c>
      <c r="B610" s="21">
        <v>707</v>
      </c>
      <c r="C610" s="21" t="s">
        <v>631</v>
      </c>
      <c r="D610" s="21" t="s">
        <v>550</v>
      </c>
      <c r="E610" s="21"/>
      <c r="F610" s="21"/>
      <c r="G610" s="21"/>
      <c r="H610" s="21"/>
      <c r="I610" s="21"/>
    </row>
    <row r="611" spans="1:9">
      <c r="A611" s="21">
        <v>606</v>
      </c>
      <c r="B611" s="21">
        <v>708</v>
      </c>
      <c r="C611" s="21" t="s">
        <v>642</v>
      </c>
      <c r="D611" s="21" t="s">
        <v>550</v>
      </c>
      <c r="E611" s="21"/>
      <c r="F611" s="21"/>
      <c r="G611" s="21"/>
      <c r="H611" s="21"/>
      <c r="I611" s="21"/>
    </row>
    <row r="612" spans="1:9">
      <c r="A612" s="21">
        <v>607</v>
      </c>
      <c r="B612" s="21">
        <v>709</v>
      </c>
      <c r="C612" s="21" t="s">
        <v>643</v>
      </c>
      <c r="D612" s="21" t="s">
        <v>550</v>
      </c>
      <c r="E612" s="21"/>
      <c r="F612" s="21"/>
      <c r="G612" s="21"/>
      <c r="H612" s="21"/>
      <c r="I612" s="21"/>
    </row>
    <row r="613" spans="1:9">
      <c r="A613" s="21">
        <v>608</v>
      </c>
      <c r="B613" s="21">
        <v>710</v>
      </c>
      <c r="C613" s="21" t="s">
        <v>644</v>
      </c>
      <c r="D613" s="21" t="s">
        <v>550</v>
      </c>
      <c r="E613" s="21"/>
      <c r="F613" s="21"/>
      <c r="G613" s="21"/>
      <c r="H613" s="21"/>
      <c r="I613" s="21"/>
    </row>
    <row r="614" spans="1:9">
      <c r="A614" s="21">
        <v>609</v>
      </c>
      <c r="B614" s="21">
        <v>711</v>
      </c>
      <c r="C614" s="21" t="s">
        <v>645</v>
      </c>
      <c r="D614" s="21" t="s">
        <v>550</v>
      </c>
      <c r="E614" s="21"/>
      <c r="F614" s="21"/>
      <c r="G614" s="21"/>
      <c r="H614" s="21"/>
      <c r="I614" s="21"/>
    </row>
    <row r="615" spans="1:9">
      <c r="A615" s="21">
        <v>610</v>
      </c>
      <c r="B615" s="21">
        <v>712</v>
      </c>
      <c r="C615" s="21" t="s">
        <v>646</v>
      </c>
      <c r="D615" s="21" t="s">
        <v>550</v>
      </c>
      <c r="E615" s="21"/>
      <c r="F615" s="21"/>
      <c r="G615" s="21"/>
      <c r="H615" s="21"/>
      <c r="I615" s="21"/>
    </row>
    <row r="616" spans="1:9">
      <c r="A616" s="21">
        <v>611</v>
      </c>
      <c r="B616" s="21">
        <v>713</v>
      </c>
      <c r="C616" s="21" t="s">
        <v>647</v>
      </c>
      <c r="D616" s="21" t="s">
        <v>550</v>
      </c>
      <c r="E616" s="21"/>
      <c r="F616" s="21"/>
      <c r="G616" s="21"/>
      <c r="H616" s="21"/>
      <c r="I616" s="21"/>
    </row>
    <row r="617" spans="1:9">
      <c r="A617" s="21">
        <v>612</v>
      </c>
      <c r="B617" s="21">
        <v>714</v>
      </c>
      <c r="C617" s="21" t="s">
        <v>648</v>
      </c>
      <c r="D617" s="21" t="s">
        <v>550</v>
      </c>
      <c r="E617" s="21"/>
      <c r="F617" s="21"/>
      <c r="G617" s="21"/>
      <c r="H617" s="21"/>
      <c r="I617" s="21"/>
    </row>
    <row r="618" spans="1:9">
      <c r="A618" s="21">
        <v>613</v>
      </c>
      <c r="B618" s="21">
        <v>715</v>
      </c>
      <c r="C618" s="21" t="s">
        <v>124</v>
      </c>
      <c r="D618" s="21" t="s">
        <v>550</v>
      </c>
      <c r="E618" s="21"/>
      <c r="F618" s="21"/>
      <c r="G618" s="21"/>
      <c r="H618" s="21"/>
      <c r="I618" s="21"/>
    </row>
    <row r="619" spans="1:9">
      <c r="A619" s="21">
        <v>614</v>
      </c>
      <c r="B619" s="21">
        <v>716</v>
      </c>
      <c r="C619" s="21" t="s">
        <v>649</v>
      </c>
      <c r="D619" s="21" t="s">
        <v>550</v>
      </c>
      <c r="E619" s="21"/>
      <c r="F619" s="21"/>
      <c r="G619" s="21"/>
      <c r="H619" s="21"/>
      <c r="I619" s="21"/>
    </row>
    <row r="620" spans="1:9">
      <c r="A620" s="21">
        <v>615</v>
      </c>
      <c r="B620" s="21">
        <v>717</v>
      </c>
      <c r="C620" s="21" t="s">
        <v>650</v>
      </c>
      <c r="D620" s="21" t="s">
        <v>550</v>
      </c>
      <c r="E620" s="21"/>
      <c r="F620" s="21"/>
      <c r="G620" s="21"/>
      <c r="H620" s="21"/>
      <c r="I620" s="21"/>
    </row>
    <row r="621" spans="1:9">
      <c r="A621" s="21">
        <v>616</v>
      </c>
      <c r="B621" s="21">
        <v>718</v>
      </c>
      <c r="C621" s="21" t="s">
        <v>651</v>
      </c>
      <c r="D621" s="21" t="s">
        <v>550</v>
      </c>
      <c r="E621" s="21"/>
      <c r="F621" s="21"/>
      <c r="G621" s="21"/>
      <c r="H621" s="21"/>
      <c r="I621" s="21"/>
    </row>
    <row r="622" spans="1:9">
      <c r="A622" s="21">
        <v>617</v>
      </c>
      <c r="B622" s="21">
        <v>720</v>
      </c>
      <c r="C622" s="21" t="s">
        <v>179</v>
      </c>
      <c r="D622" s="21" t="s">
        <v>550</v>
      </c>
      <c r="E622" s="21"/>
      <c r="F622" s="21"/>
      <c r="G622" s="21"/>
      <c r="H622" s="21"/>
      <c r="I622" s="21"/>
    </row>
    <row r="623" spans="1:9">
      <c r="A623" s="21">
        <v>618</v>
      </c>
      <c r="B623" s="21">
        <v>721</v>
      </c>
      <c r="C623" s="21" t="s">
        <v>652</v>
      </c>
      <c r="D623" s="21" t="s">
        <v>550</v>
      </c>
      <c r="E623" s="21"/>
      <c r="F623" s="21"/>
      <c r="G623" s="21"/>
      <c r="H623" s="21"/>
      <c r="I623" s="21"/>
    </row>
    <row r="624" spans="1:9">
      <c r="A624" s="21">
        <v>619</v>
      </c>
      <c r="B624" s="21">
        <v>722</v>
      </c>
      <c r="C624" s="21" t="s">
        <v>653</v>
      </c>
      <c r="D624" s="21" t="s">
        <v>550</v>
      </c>
      <c r="E624" s="21"/>
      <c r="F624" s="21"/>
      <c r="G624" s="21"/>
      <c r="H624" s="21"/>
      <c r="I624" s="21"/>
    </row>
    <row r="625" spans="1:9">
      <c r="A625" s="21">
        <v>620</v>
      </c>
      <c r="B625" s="21">
        <v>723</v>
      </c>
      <c r="C625" s="21" t="s">
        <v>654</v>
      </c>
      <c r="D625" s="21" t="s">
        <v>550</v>
      </c>
      <c r="E625" s="21"/>
      <c r="F625" s="21"/>
      <c r="G625" s="21"/>
      <c r="H625" s="21"/>
      <c r="I625" s="21"/>
    </row>
    <row r="626" spans="1:9">
      <c r="A626" s="21">
        <v>621</v>
      </c>
      <c r="B626" s="21">
        <v>724</v>
      </c>
      <c r="C626" s="21" t="s">
        <v>655</v>
      </c>
      <c r="D626" s="21" t="s">
        <v>550</v>
      </c>
      <c r="E626" s="21"/>
      <c r="F626" s="21"/>
      <c r="G626" s="21"/>
      <c r="H626" s="21"/>
      <c r="I626" s="21"/>
    </row>
    <row r="627" spans="1:9">
      <c r="A627" s="21">
        <v>622</v>
      </c>
      <c r="B627" s="21">
        <v>725</v>
      </c>
      <c r="C627" s="21" t="s">
        <v>656</v>
      </c>
      <c r="D627" s="21" t="s">
        <v>550</v>
      </c>
      <c r="E627" s="21"/>
      <c r="F627" s="21"/>
      <c r="G627" s="21"/>
      <c r="H627" s="21"/>
      <c r="I627" s="21"/>
    </row>
    <row r="628" spans="1:9" ht="30">
      <c r="A628" s="21">
        <v>623</v>
      </c>
      <c r="B628" s="21">
        <v>726</v>
      </c>
      <c r="C628" s="21" t="s">
        <v>657</v>
      </c>
      <c r="D628" s="21" t="s">
        <v>550</v>
      </c>
      <c r="E628" s="21"/>
      <c r="F628" s="21"/>
      <c r="G628" s="21"/>
      <c r="H628" s="21"/>
      <c r="I628" s="21"/>
    </row>
    <row r="629" spans="1:9">
      <c r="A629" s="21">
        <v>624</v>
      </c>
      <c r="B629" s="21">
        <v>727</v>
      </c>
      <c r="C629" s="21" t="s">
        <v>658</v>
      </c>
      <c r="D629" s="21" t="s">
        <v>550</v>
      </c>
      <c r="E629" s="21"/>
      <c r="F629" s="21"/>
      <c r="G629" s="21"/>
      <c r="H629" s="21"/>
      <c r="I629" s="21"/>
    </row>
    <row r="630" spans="1:9" ht="30">
      <c r="A630" s="21">
        <v>625</v>
      </c>
      <c r="B630" s="21">
        <v>728</v>
      </c>
      <c r="C630" s="21" t="s">
        <v>659</v>
      </c>
      <c r="D630" s="21" t="s">
        <v>550</v>
      </c>
      <c r="E630" s="21"/>
      <c r="F630" s="21"/>
      <c r="G630" s="21"/>
      <c r="H630" s="21"/>
      <c r="I630" s="21"/>
    </row>
    <row r="631" spans="1:9">
      <c r="A631" s="21">
        <v>626</v>
      </c>
      <c r="B631" s="21">
        <v>729</v>
      </c>
      <c r="C631" s="21" t="s">
        <v>660</v>
      </c>
      <c r="D631" s="21" t="s">
        <v>550</v>
      </c>
      <c r="E631" s="21"/>
      <c r="F631" s="21"/>
      <c r="G631" s="21"/>
      <c r="H631" s="21"/>
      <c r="I631" s="21"/>
    </row>
    <row r="632" spans="1:9">
      <c r="A632" s="21">
        <v>627</v>
      </c>
      <c r="B632" s="21">
        <v>730</v>
      </c>
      <c r="C632" s="21" t="s">
        <v>661</v>
      </c>
      <c r="D632" s="21" t="s">
        <v>550</v>
      </c>
      <c r="E632" s="21"/>
      <c r="F632" s="21"/>
      <c r="G632" s="21"/>
      <c r="H632" s="21"/>
      <c r="I632" s="21"/>
    </row>
    <row r="633" spans="1:9">
      <c r="A633" s="21">
        <v>628</v>
      </c>
      <c r="B633" s="21">
        <v>731</v>
      </c>
      <c r="C633" s="21" t="s">
        <v>662</v>
      </c>
      <c r="D633" s="21" t="s">
        <v>550</v>
      </c>
      <c r="E633" s="21"/>
      <c r="F633" s="21"/>
      <c r="G633" s="21"/>
      <c r="H633" s="21"/>
      <c r="I633" s="21"/>
    </row>
    <row r="634" spans="1:9">
      <c r="A634" s="21">
        <v>629</v>
      </c>
      <c r="B634" s="21">
        <v>733</v>
      </c>
      <c r="C634" s="21" t="s">
        <v>663</v>
      </c>
      <c r="D634" s="21" t="s">
        <v>550</v>
      </c>
      <c r="E634" s="21"/>
      <c r="F634" s="21"/>
      <c r="G634" s="21"/>
      <c r="H634" s="21"/>
      <c r="I634" s="21"/>
    </row>
    <row r="635" spans="1:9">
      <c r="A635" s="21">
        <v>630</v>
      </c>
      <c r="B635" s="21">
        <v>734</v>
      </c>
      <c r="C635" s="21" t="s">
        <v>664</v>
      </c>
      <c r="D635" s="21" t="s">
        <v>550</v>
      </c>
      <c r="E635" s="21"/>
      <c r="F635" s="21"/>
      <c r="G635" s="21"/>
      <c r="H635" s="21"/>
      <c r="I635" s="21"/>
    </row>
    <row r="636" spans="1:9">
      <c r="A636" s="21">
        <v>631</v>
      </c>
      <c r="B636" s="21">
        <v>735</v>
      </c>
      <c r="C636" s="21" t="s">
        <v>665</v>
      </c>
      <c r="D636" s="21" t="s">
        <v>550</v>
      </c>
      <c r="E636" s="21"/>
      <c r="F636" s="21"/>
      <c r="G636" s="21"/>
      <c r="H636" s="21"/>
      <c r="I636" s="21"/>
    </row>
    <row r="637" spans="1:9">
      <c r="A637" s="21">
        <v>632</v>
      </c>
      <c r="B637" s="21">
        <v>736</v>
      </c>
      <c r="C637" s="21" t="s">
        <v>666</v>
      </c>
      <c r="D637" s="21" t="s">
        <v>550</v>
      </c>
      <c r="E637" s="21"/>
      <c r="F637" s="21"/>
      <c r="G637" s="21"/>
      <c r="H637" s="21"/>
      <c r="I637" s="21"/>
    </row>
    <row r="638" spans="1:9">
      <c r="A638" s="21">
        <v>633</v>
      </c>
      <c r="B638" s="21">
        <v>737</v>
      </c>
      <c r="C638" s="21" t="s">
        <v>667</v>
      </c>
      <c r="D638" s="21" t="s">
        <v>550</v>
      </c>
      <c r="E638" s="21"/>
      <c r="F638" s="21"/>
      <c r="G638" s="21"/>
      <c r="H638" s="21"/>
      <c r="I638" s="21"/>
    </row>
    <row r="639" spans="1:9">
      <c r="A639" s="21">
        <v>634</v>
      </c>
      <c r="B639" s="21">
        <v>738</v>
      </c>
      <c r="C639" s="21" t="s">
        <v>668</v>
      </c>
      <c r="D639" s="21" t="s">
        <v>550</v>
      </c>
      <c r="E639" s="21"/>
      <c r="F639" s="21"/>
      <c r="G639" s="21"/>
      <c r="H639" s="21"/>
      <c r="I639" s="21"/>
    </row>
    <row r="640" spans="1:9">
      <c r="A640" s="21">
        <v>635</v>
      </c>
      <c r="B640" s="21">
        <v>739</v>
      </c>
      <c r="C640" s="21" t="s">
        <v>669</v>
      </c>
      <c r="D640" s="21" t="s">
        <v>550</v>
      </c>
      <c r="E640" s="21"/>
      <c r="F640" s="21"/>
      <c r="G640" s="21"/>
      <c r="H640" s="21"/>
      <c r="I640" s="21"/>
    </row>
    <row r="641" spans="1:9" ht="30">
      <c r="A641" s="21">
        <v>636</v>
      </c>
      <c r="B641" s="21">
        <v>741</v>
      </c>
      <c r="C641" s="21" t="s">
        <v>670</v>
      </c>
      <c r="D641" s="21" t="s">
        <v>550</v>
      </c>
      <c r="E641" s="21"/>
      <c r="F641" s="21"/>
      <c r="G641" s="21"/>
      <c r="H641" s="21"/>
      <c r="I641" s="21"/>
    </row>
    <row r="642" spans="1:9">
      <c r="A642" s="21">
        <v>637</v>
      </c>
      <c r="B642" s="21">
        <v>742</v>
      </c>
      <c r="C642" s="21" t="s">
        <v>671</v>
      </c>
      <c r="D642" s="21" t="s">
        <v>550</v>
      </c>
      <c r="E642" s="21"/>
      <c r="F642" s="21"/>
      <c r="G642" s="21"/>
      <c r="H642" s="21"/>
      <c r="I642" s="21"/>
    </row>
    <row r="643" spans="1:9">
      <c r="A643" s="21">
        <v>638</v>
      </c>
      <c r="B643" s="21">
        <v>743</v>
      </c>
      <c r="C643" s="21" t="s">
        <v>672</v>
      </c>
      <c r="D643" s="21" t="s">
        <v>550</v>
      </c>
      <c r="E643" s="21"/>
      <c r="F643" s="21"/>
      <c r="G643" s="21"/>
      <c r="H643" s="21"/>
      <c r="I643" s="21"/>
    </row>
    <row r="644" spans="1:9">
      <c r="A644" s="21">
        <v>639</v>
      </c>
      <c r="B644" s="21">
        <v>744</v>
      </c>
      <c r="C644" s="21" t="s">
        <v>673</v>
      </c>
      <c r="D644" s="21" t="s">
        <v>550</v>
      </c>
      <c r="E644" s="21"/>
      <c r="F644" s="21"/>
      <c r="G644" s="21"/>
      <c r="H644" s="21"/>
      <c r="I644" s="21"/>
    </row>
    <row r="645" spans="1:9">
      <c r="A645" s="21">
        <v>640</v>
      </c>
      <c r="B645" s="21">
        <v>745</v>
      </c>
      <c r="C645" s="21" t="s">
        <v>674</v>
      </c>
      <c r="D645" s="21" t="s">
        <v>550</v>
      </c>
      <c r="E645" s="21"/>
      <c r="F645" s="21"/>
      <c r="G645" s="21"/>
      <c r="H645" s="21"/>
      <c r="I645" s="21"/>
    </row>
    <row r="646" spans="1:9">
      <c r="A646" s="21">
        <v>641</v>
      </c>
      <c r="B646" s="21">
        <v>746</v>
      </c>
      <c r="C646" s="21" t="s">
        <v>675</v>
      </c>
      <c r="D646" s="21" t="s">
        <v>550</v>
      </c>
      <c r="E646" s="21"/>
      <c r="F646" s="21"/>
      <c r="G646" s="21"/>
      <c r="H646" s="21"/>
      <c r="I646" s="21"/>
    </row>
    <row r="647" spans="1:9">
      <c r="A647" s="21">
        <v>642</v>
      </c>
      <c r="B647" s="21">
        <v>747</v>
      </c>
      <c r="C647" s="21" t="s">
        <v>676</v>
      </c>
      <c r="D647" s="21" t="s">
        <v>550</v>
      </c>
      <c r="E647" s="21"/>
      <c r="F647" s="21"/>
      <c r="G647" s="21"/>
      <c r="H647" s="21"/>
      <c r="I647" s="21"/>
    </row>
    <row r="648" spans="1:9">
      <c r="A648" s="21">
        <v>643</v>
      </c>
      <c r="B648" s="21">
        <v>748</v>
      </c>
      <c r="C648" s="21" t="s">
        <v>677</v>
      </c>
      <c r="D648" s="21" t="s">
        <v>550</v>
      </c>
      <c r="E648" s="21"/>
      <c r="F648" s="21"/>
      <c r="G648" s="21"/>
      <c r="H648" s="21"/>
      <c r="I648" s="21"/>
    </row>
    <row r="649" spans="1:9">
      <c r="A649" s="21">
        <v>644</v>
      </c>
      <c r="B649" s="21">
        <v>749</v>
      </c>
      <c r="C649" s="21" t="s">
        <v>678</v>
      </c>
      <c r="D649" s="21" t="s">
        <v>550</v>
      </c>
      <c r="E649" s="21"/>
      <c r="F649" s="21"/>
      <c r="G649" s="21"/>
      <c r="H649" s="21"/>
      <c r="I649" s="21"/>
    </row>
    <row r="650" spans="1:9" ht="30">
      <c r="A650" s="21">
        <v>645</v>
      </c>
      <c r="B650" s="21">
        <v>750</v>
      </c>
      <c r="C650" s="21" t="s">
        <v>679</v>
      </c>
      <c r="D650" s="21" t="s">
        <v>550</v>
      </c>
      <c r="E650" s="21"/>
      <c r="F650" s="21"/>
      <c r="G650" s="21"/>
      <c r="H650" s="21"/>
      <c r="I650" s="21"/>
    </row>
    <row r="651" spans="1:9">
      <c r="A651" s="21">
        <v>646</v>
      </c>
      <c r="B651" s="21">
        <v>751</v>
      </c>
      <c r="C651" s="21" t="s">
        <v>680</v>
      </c>
      <c r="D651" s="21" t="s">
        <v>550</v>
      </c>
      <c r="E651" s="21"/>
      <c r="F651" s="21"/>
      <c r="G651" s="21"/>
      <c r="H651" s="21"/>
      <c r="I651" s="21"/>
    </row>
    <row r="652" spans="1:9">
      <c r="A652" s="21">
        <v>647</v>
      </c>
      <c r="B652" s="21">
        <v>752</v>
      </c>
      <c r="C652" s="21" t="s">
        <v>681</v>
      </c>
      <c r="D652" s="21" t="s">
        <v>550</v>
      </c>
      <c r="E652" s="21"/>
      <c r="F652" s="21"/>
      <c r="G652" s="21"/>
      <c r="H652" s="21"/>
      <c r="I652" s="21"/>
    </row>
    <row r="653" spans="1:9">
      <c r="A653" s="21">
        <v>648</v>
      </c>
      <c r="B653" s="21">
        <v>753</v>
      </c>
      <c r="C653" s="21" t="s">
        <v>682</v>
      </c>
      <c r="D653" s="21" t="s">
        <v>550</v>
      </c>
      <c r="E653" s="21"/>
      <c r="F653" s="21"/>
      <c r="G653" s="21"/>
      <c r="H653" s="21"/>
      <c r="I653" s="21"/>
    </row>
    <row r="654" spans="1:9">
      <c r="A654" s="21">
        <v>649</v>
      </c>
      <c r="B654" s="21">
        <v>754</v>
      </c>
      <c r="C654" s="21" t="s">
        <v>683</v>
      </c>
      <c r="D654" s="21" t="s">
        <v>550</v>
      </c>
      <c r="E654" s="21"/>
      <c r="F654" s="21"/>
      <c r="G654" s="21"/>
      <c r="H654" s="21"/>
      <c r="I654" s="21"/>
    </row>
    <row r="655" spans="1:9">
      <c r="A655" s="21">
        <v>650</v>
      </c>
      <c r="B655" s="21">
        <v>756</v>
      </c>
      <c r="C655" s="21" t="s">
        <v>684</v>
      </c>
      <c r="D655" s="21" t="s">
        <v>550</v>
      </c>
      <c r="E655" s="21"/>
      <c r="F655" s="21"/>
      <c r="G655" s="21"/>
      <c r="H655" s="21"/>
      <c r="I655" s="21"/>
    </row>
    <row r="656" spans="1:9">
      <c r="A656" s="21">
        <v>651</v>
      </c>
      <c r="B656" s="21">
        <v>757</v>
      </c>
      <c r="C656" s="21" t="s">
        <v>685</v>
      </c>
      <c r="D656" s="21" t="s">
        <v>550</v>
      </c>
      <c r="E656" s="21"/>
      <c r="F656" s="21"/>
      <c r="G656" s="21"/>
      <c r="H656" s="21"/>
      <c r="I656" s="21"/>
    </row>
    <row r="657" spans="1:9">
      <c r="A657" s="21">
        <v>652</v>
      </c>
      <c r="B657" s="21">
        <v>758</v>
      </c>
      <c r="C657" s="21" t="s">
        <v>686</v>
      </c>
      <c r="D657" s="21" t="s">
        <v>550</v>
      </c>
      <c r="E657" s="21"/>
      <c r="F657" s="21"/>
      <c r="G657" s="21"/>
      <c r="H657" s="21"/>
      <c r="I657" s="21"/>
    </row>
    <row r="658" spans="1:9">
      <c r="A658" s="21">
        <v>653</v>
      </c>
      <c r="B658" s="21">
        <v>759</v>
      </c>
      <c r="C658" s="21" t="s">
        <v>255</v>
      </c>
      <c r="D658" s="21" t="s">
        <v>550</v>
      </c>
      <c r="E658" s="21"/>
      <c r="F658" s="21"/>
      <c r="G658" s="21"/>
      <c r="H658" s="21"/>
      <c r="I658" s="21"/>
    </row>
    <row r="659" spans="1:9">
      <c r="A659" s="21">
        <v>654</v>
      </c>
      <c r="B659" s="21">
        <v>760</v>
      </c>
      <c r="C659" s="21" t="s">
        <v>687</v>
      </c>
      <c r="D659" s="21" t="s">
        <v>550</v>
      </c>
      <c r="E659" s="21"/>
      <c r="F659" s="21"/>
      <c r="G659" s="21"/>
      <c r="H659" s="21"/>
      <c r="I659" s="21"/>
    </row>
    <row r="660" spans="1:9">
      <c r="A660" s="21">
        <v>655</v>
      </c>
      <c r="B660" s="21">
        <v>762</v>
      </c>
      <c r="C660" s="21" t="s">
        <v>688</v>
      </c>
      <c r="D660" s="21" t="s">
        <v>550</v>
      </c>
      <c r="E660" s="21"/>
      <c r="F660" s="21"/>
      <c r="G660" s="21"/>
      <c r="H660" s="21"/>
      <c r="I660" s="21"/>
    </row>
    <row r="661" spans="1:9">
      <c r="A661" s="21">
        <v>656</v>
      </c>
      <c r="B661" s="21">
        <v>763</v>
      </c>
      <c r="C661" s="21" t="s">
        <v>689</v>
      </c>
      <c r="D661" s="21" t="s">
        <v>550</v>
      </c>
      <c r="E661" s="21"/>
      <c r="F661" s="21"/>
      <c r="G661" s="21"/>
      <c r="H661" s="21"/>
      <c r="I661" s="21"/>
    </row>
    <row r="662" spans="1:9">
      <c r="A662" s="21">
        <v>657</v>
      </c>
      <c r="B662" s="21">
        <v>764</v>
      </c>
      <c r="C662" s="21" t="s">
        <v>690</v>
      </c>
      <c r="D662" s="21" t="s">
        <v>550</v>
      </c>
      <c r="E662" s="21"/>
      <c r="F662" s="21"/>
      <c r="G662" s="21"/>
      <c r="H662" s="21"/>
      <c r="I662" s="21"/>
    </row>
    <row r="663" spans="1:9">
      <c r="A663" s="21">
        <v>658</v>
      </c>
      <c r="B663" s="21">
        <v>765</v>
      </c>
      <c r="C663" s="21" t="s">
        <v>691</v>
      </c>
      <c r="D663" s="21" t="s">
        <v>550</v>
      </c>
      <c r="E663" s="21"/>
      <c r="F663" s="21"/>
      <c r="G663" s="21"/>
      <c r="H663" s="21"/>
      <c r="I663" s="21"/>
    </row>
    <row r="664" spans="1:9">
      <c r="A664" s="21">
        <v>659</v>
      </c>
      <c r="B664" s="21">
        <v>766</v>
      </c>
      <c r="C664" s="21" t="s">
        <v>692</v>
      </c>
      <c r="D664" s="21" t="s">
        <v>550</v>
      </c>
      <c r="E664" s="21"/>
      <c r="F664" s="21"/>
      <c r="G664" s="21"/>
      <c r="H664" s="21"/>
      <c r="I664" s="21"/>
    </row>
    <row r="665" spans="1:9">
      <c r="A665" s="21">
        <v>660</v>
      </c>
      <c r="B665" s="21">
        <v>767</v>
      </c>
      <c r="C665" s="21" t="s">
        <v>693</v>
      </c>
      <c r="D665" s="21" t="s">
        <v>550</v>
      </c>
      <c r="E665" s="21"/>
      <c r="F665" s="21"/>
      <c r="G665" s="21"/>
      <c r="H665" s="21"/>
      <c r="I665" s="21"/>
    </row>
    <row r="666" spans="1:9" ht="30">
      <c r="A666" s="21">
        <v>661</v>
      </c>
      <c r="B666" s="21">
        <v>768</v>
      </c>
      <c r="C666" s="21" t="s">
        <v>694</v>
      </c>
      <c r="D666" s="21" t="s">
        <v>550</v>
      </c>
      <c r="E666" s="21"/>
      <c r="F666" s="21"/>
      <c r="G666" s="21"/>
      <c r="H666" s="21"/>
      <c r="I666" s="21"/>
    </row>
    <row r="667" spans="1:9">
      <c r="A667" s="21">
        <v>662</v>
      </c>
      <c r="B667" s="21">
        <v>769</v>
      </c>
      <c r="C667" s="21" t="s">
        <v>695</v>
      </c>
      <c r="D667" s="21" t="s">
        <v>550</v>
      </c>
      <c r="E667" s="21"/>
      <c r="F667" s="21"/>
      <c r="G667" s="21"/>
      <c r="H667" s="21"/>
      <c r="I667" s="21"/>
    </row>
    <row r="668" spans="1:9">
      <c r="A668" s="21">
        <v>663</v>
      </c>
      <c r="B668" s="21">
        <v>770</v>
      </c>
      <c r="C668" s="21" t="s">
        <v>696</v>
      </c>
      <c r="D668" s="21" t="s">
        <v>550</v>
      </c>
      <c r="E668" s="21"/>
      <c r="F668" s="21"/>
      <c r="G668" s="21"/>
      <c r="H668" s="21"/>
      <c r="I668" s="21"/>
    </row>
    <row r="669" spans="1:9">
      <c r="A669" s="21">
        <v>664</v>
      </c>
      <c r="B669" s="21">
        <v>771</v>
      </c>
      <c r="C669" s="21" t="s">
        <v>385</v>
      </c>
      <c r="D669" s="21" t="s">
        <v>550</v>
      </c>
      <c r="E669" s="21"/>
      <c r="F669" s="21"/>
      <c r="G669" s="21"/>
      <c r="H669" s="21"/>
      <c r="I669" s="21"/>
    </row>
    <row r="670" spans="1:9">
      <c r="A670" s="21">
        <v>665</v>
      </c>
      <c r="B670" s="21">
        <v>772</v>
      </c>
      <c r="C670" s="21" t="s">
        <v>697</v>
      </c>
      <c r="D670" s="21" t="s">
        <v>550</v>
      </c>
      <c r="E670" s="21"/>
      <c r="F670" s="21"/>
      <c r="G670" s="21"/>
      <c r="H670" s="21"/>
      <c r="I670" s="21"/>
    </row>
    <row r="671" spans="1:9">
      <c r="A671" s="21">
        <v>666</v>
      </c>
      <c r="B671" s="21">
        <v>773</v>
      </c>
      <c r="C671" s="21" t="s">
        <v>698</v>
      </c>
      <c r="D671" s="21" t="s">
        <v>550</v>
      </c>
      <c r="E671" s="21"/>
      <c r="F671" s="21"/>
      <c r="G671" s="21"/>
      <c r="H671" s="21"/>
      <c r="I671" s="21"/>
    </row>
    <row r="672" spans="1:9">
      <c r="A672" s="21">
        <v>667</v>
      </c>
      <c r="B672" s="21">
        <v>774</v>
      </c>
      <c r="C672" s="21" t="s">
        <v>699</v>
      </c>
      <c r="D672" s="21" t="s">
        <v>550</v>
      </c>
      <c r="E672" s="21"/>
      <c r="F672" s="21"/>
      <c r="G672" s="21"/>
      <c r="H672" s="21"/>
      <c r="I672" s="21"/>
    </row>
    <row r="673" spans="1:9">
      <c r="A673" s="21">
        <v>668</v>
      </c>
      <c r="B673" s="21">
        <v>775</v>
      </c>
      <c r="C673" s="21" t="s">
        <v>700</v>
      </c>
      <c r="D673" s="21" t="s">
        <v>550</v>
      </c>
      <c r="E673" s="21"/>
      <c r="F673" s="21"/>
      <c r="G673" s="21"/>
      <c r="H673" s="21"/>
      <c r="I673" s="21"/>
    </row>
    <row r="674" spans="1:9">
      <c r="A674" s="21">
        <v>669</v>
      </c>
      <c r="B674" s="21">
        <v>776</v>
      </c>
      <c r="C674" s="21" t="s">
        <v>43</v>
      </c>
      <c r="D674" s="21" t="s">
        <v>550</v>
      </c>
      <c r="E674" s="21"/>
      <c r="F674" s="21"/>
      <c r="G674" s="21"/>
      <c r="H674" s="21"/>
      <c r="I674" s="21"/>
    </row>
    <row r="675" spans="1:9">
      <c r="A675" s="21">
        <v>670</v>
      </c>
      <c r="B675" s="21">
        <v>777</v>
      </c>
      <c r="C675" s="21" t="s">
        <v>389</v>
      </c>
      <c r="D675" s="21" t="s">
        <v>550</v>
      </c>
      <c r="E675" s="21"/>
      <c r="F675" s="21"/>
      <c r="G675" s="21"/>
      <c r="H675" s="21"/>
      <c r="I675" s="21"/>
    </row>
    <row r="676" spans="1:9">
      <c r="A676" s="21">
        <v>671</v>
      </c>
      <c r="B676" s="21">
        <v>779</v>
      </c>
      <c r="C676" s="21" t="s">
        <v>701</v>
      </c>
      <c r="D676" s="21" t="s">
        <v>550</v>
      </c>
      <c r="E676" s="21"/>
      <c r="F676" s="21"/>
      <c r="G676" s="21"/>
      <c r="H676" s="21"/>
      <c r="I676" s="21"/>
    </row>
    <row r="677" spans="1:9">
      <c r="A677" s="21">
        <v>672</v>
      </c>
      <c r="B677" s="21">
        <v>780</v>
      </c>
      <c r="C677" s="21" t="s">
        <v>702</v>
      </c>
      <c r="D677" s="21" t="s">
        <v>550</v>
      </c>
      <c r="E677" s="21"/>
      <c r="F677" s="21"/>
      <c r="G677" s="21"/>
      <c r="H677" s="21"/>
      <c r="I677" s="21"/>
    </row>
    <row r="678" spans="1:9">
      <c r="A678" s="21">
        <v>673</v>
      </c>
      <c r="B678" s="21">
        <v>781</v>
      </c>
      <c r="C678" s="21" t="s">
        <v>703</v>
      </c>
      <c r="D678" s="21" t="s">
        <v>550</v>
      </c>
      <c r="E678" s="21"/>
      <c r="F678" s="21"/>
      <c r="G678" s="21"/>
      <c r="H678" s="21"/>
      <c r="I678" s="21"/>
    </row>
    <row r="679" spans="1:9">
      <c r="A679" s="21">
        <v>674</v>
      </c>
      <c r="B679" s="21">
        <v>782</v>
      </c>
      <c r="C679" s="21" t="s">
        <v>704</v>
      </c>
      <c r="D679" s="21" t="s">
        <v>550</v>
      </c>
      <c r="E679" s="21"/>
      <c r="F679" s="21"/>
      <c r="G679" s="21"/>
      <c r="H679" s="21"/>
      <c r="I679" s="21"/>
    </row>
    <row r="680" spans="1:9">
      <c r="A680" s="21">
        <v>675</v>
      </c>
      <c r="B680" s="21">
        <v>783</v>
      </c>
      <c r="C680" s="21" t="s">
        <v>705</v>
      </c>
      <c r="D680" s="21" t="s">
        <v>550</v>
      </c>
      <c r="E680" s="21"/>
      <c r="F680" s="21"/>
      <c r="G680" s="21"/>
      <c r="H680" s="21"/>
      <c r="I680" s="21"/>
    </row>
    <row r="681" spans="1:9">
      <c r="A681" s="21">
        <v>676</v>
      </c>
      <c r="B681" s="21">
        <v>784</v>
      </c>
      <c r="C681" s="21" t="s">
        <v>706</v>
      </c>
      <c r="D681" s="21" t="s">
        <v>550</v>
      </c>
      <c r="E681" s="21"/>
      <c r="F681" s="21"/>
      <c r="G681" s="21"/>
      <c r="H681" s="21"/>
      <c r="I681" s="21"/>
    </row>
    <row r="682" spans="1:9">
      <c r="A682" s="21">
        <v>677</v>
      </c>
      <c r="B682" s="21">
        <v>785</v>
      </c>
      <c r="C682" s="21" t="s">
        <v>707</v>
      </c>
      <c r="D682" s="21" t="s">
        <v>550</v>
      </c>
      <c r="E682" s="21"/>
      <c r="F682" s="21"/>
      <c r="G682" s="21"/>
      <c r="H682" s="21"/>
      <c r="I682" s="21"/>
    </row>
    <row r="683" spans="1:9">
      <c r="A683" s="21">
        <v>678</v>
      </c>
      <c r="B683" s="21">
        <v>786</v>
      </c>
      <c r="C683" s="21" t="s">
        <v>708</v>
      </c>
      <c r="D683" s="21" t="s">
        <v>550</v>
      </c>
      <c r="E683" s="21"/>
      <c r="F683" s="21"/>
      <c r="G683" s="21"/>
      <c r="H683" s="21"/>
      <c r="I683" s="21"/>
    </row>
    <row r="684" spans="1:9">
      <c r="A684" s="21">
        <v>679</v>
      </c>
      <c r="B684" s="21">
        <v>787</v>
      </c>
      <c r="C684" s="21" t="s">
        <v>709</v>
      </c>
      <c r="D684" s="21" t="s">
        <v>550</v>
      </c>
      <c r="E684" s="21"/>
      <c r="F684" s="21"/>
      <c r="G684" s="21"/>
      <c r="H684" s="21"/>
      <c r="I684" s="21"/>
    </row>
    <row r="685" spans="1:9">
      <c r="A685" s="21">
        <v>680</v>
      </c>
      <c r="B685" s="21">
        <v>788</v>
      </c>
      <c r="C685" s="21" t="s">
        <v>710</v>
      </c>
      <c r="D685" s="21" t="s">
        <v>550</v>
      </c>
      <c r="E685" s="21"/>
      <c r="F685" s="21"/>
      <c r="G685" s="21"/>
      <c r="H685" s="21"/>
      <c r="I685" s="21"/>
    </row>
    <row r="686" spans="1:9">
      <c r="A686" s="21">
        <v>681</v>
      </c>
      <c r="B686" s="21">
        <v>789</v>
      </c>
      <c r="C686" s="21" t="s">
        <v>711</v>
      </c>
      <c r="D686" s="21" t="s">
        <v>550</v>
      </c>
      <c r="E686" s="21"/>
      <c r="F686" s="21"/>
      <c r="G686" s="21"/>
      <c r="H686" s="21"/>
      <c r="I686" s="21"/>
    </row>
    <row r="687" spans="1:9">
      <c r="A687" s="21">
        <v>682</v>
      </c>
      <c r="B687" s="21">
        <v>790</v>
      </c>
      <c r="C687" s="21" t="s">
        <v>712</v>
      </c>
      <c r="D687" s="21" t="s">
        <v>550</v>
      </c>
      <c r="E687" s="21"/>
      <c r="F687" s="21"/>
      <c r="G687" s="21"/>
      <c r="H687" s="21"/>
      <c r="I687" s="21"/>
    </row>
    <row r="688" spans="1:9">
      <c r="A688" s="21">
        <v>683</v>
      </c>
      <c r="B688" s="21">
        <v>791</v>
      </c>
      <c r="C688" s="21" t="s">
        <v>713</v>
      </c>
      <c r="D688" s="21" t="s">
        <v>550</v>
      </c>
      <c r="E688" s="21"/>
      <c r="F688" s="21"/>
      <c r="G688" s="21"/>
      <c r="H688" s="21"/>
      <c r="I688" s="21"/>
    </row>
    <row r="689" spans="1:9">
      <c r="A689" s="21">
        <v>684</v>
      </c>
      <c r="B689" s="21">
        <v>792</v>
      </c>
      <c r="C689" s="21" t="s">
        <v>714</v>
      </c>
      <c r="D689" s="21" t="s">
        <v>550</v>
      </c>
      <c r="E689" s="21"/>
      <c r="F689" s="21"/>
      <c r="G689" s="21"/>
      <c r="H689" s="21"/>
      <c r="I689" s="21"/>
    </row>
    <row r="690" spans="1:9">
      <c r="A690" s="21">
        <v>685</v>
      </c>
      <c r="B690" s="21">
        <v>793</v>
      </c>
      <c r="C690" s="21" t="s">
        <v>715</v>
      </c>
      <c r="D690" s="21" t="s">
        <v>550</v>
      </c>
      <c r="E690" s="21"/>
      <c r="F690" s="21"/>
      <c r="G690" s="21"/>
      <c r="H690" s="21"/>
      <c r="I690" s="21"/>
    </row>
    <row r="691" spans="1:9">
      <c r="A691" s="21">
        <v>686</v>
      </c>
      <c r="B691" s="21">
        <v>794</v>
      </c>
      <c r="C691" s="21" t="s">
        <v>716</v>
      </c>
      <c r="D691" s="21" t="s">
        <v>550</v>
      </c>
      <c r="E691" s="21"/>
      <c r="F691" s="21"/>
      <c r="G691" s="21"/>
      <c r="H691" s="21"/>
      <c r="I691" s="21"/>
    </row>
    <row r="692" spans="1:9">
      <c r="A692" s="21">
        <v>687</v>
      </c>
      <c r="B692" s="21">
        <v>795</v>
      </c>
      <c r="C692" s="21" t="s">
        <v>717</v>
      </c>
      <c r="D692" s="21" t="s">
        <v>550</v>
      </c>
      <c r="E692" s="21"/>
      <c r="F692" s="21"/>
      <c r="G692" s="21"/>
      <c r="H692" s="21"/>
      <c r="I692" s="21"/>
    </row>
    <row r="693" spans="1:9">
      <c r="A693" s="21">
        <v>688</v>
      </c>
      <c r="B693" s="21">
        <v>796</v>
      </c>
      <c r="C693" s="21" t="s">
        <v>718</v>
      </c>
      <c r="D693" s="21" t="s">
        <v>550</v>
      </c>
      <c r="E693" s="21"/>
      <c r="F693" s="21"/>
      <c r="G693" s="21"/>
      <c r="H693" s="21"/>
      <c r="I693" s="21"/>
    </row>
    <row r="694" spans="1:9">
      <c r="A694" s="21">
        <v>689</v>
      </c>
      <c r="B694" s="21">
        <v>797</v>
      </c>
      <c r="C694" s="21" t="s">
        <v>719</v>
      </c>
      <c r="D694" s="21" t="s">
        <v>550</v>
      </c>
      <c r="E694" s="21"/>
      <c r="F694" s="21"/>
      <c r="G694" s="21"/>
      <c r="H694" s="21"/>
      <c r="I694" s="21"/>
    </row>
    <row r="695" spans="1:9">
      <c r="A695" s="21">
        <v>690</v>
      </c>
      <c r="B695" s="21">
        <v>798</v>
      </c>
      <c r="C695" s="21" t="s">
        <v>720</v>
      </c>
      <c r="D695" s="21" t="s">
        <v>550</v>
      </c>
      <c r="E695" s="21"/>
      <c r="F695" s="21"/>
      <c r="G695" s="21"/>
      <c r="H695" s="21"/>
      <c r="I695" s="21"/>
    </row>
    <row r="696" spans="1:9">
      <c r="A696" s="21">
        <v>691</v>
      </c>
      <c r="B696" s="21">
        <v>799</v>
      </c>
      <c r="C696" s="21" t="s">
        <v>721</v>
      </c>
      <c r="D696" s="21" t="s">
        <v>550</v>
      </c>
      <c r="E696" s="21"/>
      <c r="F696" s="21"/>
      <c r="G696" s="21"/>
      <c r="H696" s="21"/>
      <c r="I696" s="21"/>
    </row>
    <row r="697" spans="1:9">
      <c r="A697" s="21">
        <v>692</v>
      </c>
      <c r="B697" s="21">
        <v>800</v>
      </c>
      <c r="C697" s="21" t="s">
        <v>722</v>
      </c>
      <c r="D697" s="21" t="s">
        <v>550</v>
      </c>
      <c r="E697" s="21"/>
      <c r="F697" s="21"/>
      <c r="G697" s="21"/>
      <c r="H697" s="21"/>
      <c r="I697" s="21"/>
    </row>
    <row r="698" spans="1:9" ht="30">
      <c r="A698" s="21">
        <v>693</v>
      </c>
      <c r="B698" s="21">
        <v>801</v>
      </c>
      <c r="C698" s="21" t="s">
        <v>723</v>
      </c>
      <c r="D698" s="21" t="s">
        <v>550</v>
      </c>
      <c r="E698" s="21"/>
      <c r="F698" s="21"/>
      <c r="G698" s="21"/>
      <c r="H698" s="21"/>
      <c r="I698" s="21"/>
    </row>
    <row r="699" spans="1:9">
      <c r="A699" s="21">
        <v>694</v>
      </c>
      <c r="B699" s="21">
        <v>802</v>
      </c>
      <c r="C699" s="21" t="s">
        <v>724</v>
      </c>
      <c r="D699" s="21" t="s">
        <v>550</v>
      </c>
      <c r="E699" s="21"/>
      <c r="F699" s="21"/>
      <c r="G699" s="21"/>
      <c r="H699" s="21"/>
      <c r="I699" s="21"/>
    </row>
    <row r="700" spans="1:9">
      <c r="A700" s="21">
        <v>695</v>
      </c>
      <c r="B700" s="21">
        <v>803</v>
      </c>
      <c r="C700" s="21" t="s">
        <v>725</v>
      </c>
      <c r="D700" s="21" t="s">
        <v>550</v>
      </c>
      <c r="E700" s="21"/>
      <c r="F700" s="21"/>
      <c r="G700" s="21"/>
      <c r="H700" s="21"/>
      <c r="I700" s="21"/>
    </row>
    <row r="701" spans="1:9">
      <c r="A701" s="21">
        <v>696</v>
      </c>
      <c r="B701" s="21">
        <v>804</v>
      </c>
      <c r="C701" s="21" t="s">
        <v>726</v>
      </c>
      <c r="D701" s="21" t="s">
        <v>550</v>
      </c>
      <c r="E701" s="21"/>
      <c r="F701" s="21"/>
      <c r="G701" s="21"/>
      <c r="H701" s="21"/>
      <c r="I701" s="21"/>
    </row>
    <row r="702" spans="1:9">
      <c r="A702" s="21">
        <v>697</v>
      </c>
      <c r="B702" s="21">
        <v>805</v>
      </c>
      <c r="C702" s="21" t="s">
        <v>727</v>
      </c>
      <c r="D702" s="21" t="s">
        <v>550</v>
      </c>
      <c r="E702" s="21"/>
      <c r="F702" s="21"/>
      <c r="G702" s="21"/>
      <c r="H702" s="21"/>
      <c r="I702" s="21"/>
    </row>
    <row r="703" spans="1:9">
      <c r="A703" s="21">
        <v>698</v>
      </c>
      <c r="B703" s="21">
        <v>806</v>
      </c>
      <c r="C703" s="21" t="s">
        <v>728</v>
      </c>
      <c r="D703" s="21" t="s">
        <v>550</v>
      </c>
      <c r="E703" s="21"/>
      <c r="F703" s="21"/>
      <c r="G703" s="21"/>
      <c r="H703" s="21"/>
      <c r="I703" s="21"/>
    </row>
    <row r="704" spans="1:9">
      <c r="A704" s="21">
        <v>699</v>
      </c>
      <c r="B704" s="21">
        <v>807</v>
      </c>
      <c r="C704" s="21" t="s">
        <v>729</v>
      </c>
      <c r="D704" s="21" t="s">
        <v>550</v>
      </c>
      <c r="E704" s="21"/>
      <c r="F704" s="21"/>
      <c r="G704" s="21"/>
      <c r="H704" s="21"/>
      <c r="I704" s="21"/>
    </row>
    <row r="705" spans="1:9">
      <c r="A705" s="21">
        <v>700</v>
      </c>
      <c r="B705" s="21">
        <v>808</v>
      </c>
      <c r="C705" s="21" t="s">
        <v>730</v>
      </c>
      <c r="D705" s="21" t="s">
        <v>550</v>
      </c>
      <c r="E705" s="21"/>
      <c r="F705" s="21"/>
      <c r="G705" s="21"/>
      <c r="H705" s="21"/>
      <c r="I705" s="21"/>
    </row>
    <row r="706" spans="1:9">
      <c r="A706" s="21">
        <v>701</v>
      </c>
      <c r="B706" s="21">
        <v>809</v>
      </c>
      <c r="C706" s="21" t="s">
        <v>731</v>
      </c>
      <c r="D706" s="21" t="s">
        <v>550</v>
      </c>
      <c r="E706" s="21"/>
      <c r="F706" s="21"/>
      <c r="G706" s="21"/>
      <c r="H706" s="21"/>
      <c r="I706" s="21"/>
    </row>
    <row r="707" spans="1:9">
      <c r="A707" s="21">
        <v>702</v>
      </c>
      <c r="B707" s="21">
        <v>810</v>
      </c>
      <c r="C707" s="21" t="s">
        <v>732</v>
      </c>
      <c r="D707" s="21" t="s">
        <v>550</v>
      </c>
      <c r="E707" s="21"/>
      <c r="F707" s="21"/>
      <c r="G707" s="21"/>
      <c r="H707" s="21"/>
      <c r="I707" s="21"/>
    </row>
    <row r="708" spans="1:9">
      <c r="A708" s="21">
        <v>703</v>
      </c>
      <c r="B708" s="21">
        <v>812</v>
      </c>
      <c r="C708" s="21" t="s">
        <v>733</v>
      </c>
      <c r="D708" s="21" t="s">
        <v>550</v>
      </c>
      <c r="E708" s="21"/>
      <c r="F708" s="21"/>
      <c r="G708" s="21"/>
      <c r="H708" s="21"/>
      <c r="I708" s="21"/>
    </row>
    <row r="709" spans="1:9">
      <c r="A709" s="21">
        <v>704</v>
      </c>
      <c r="B709" s="21">
        <v>813</v>
      </c>
      <c r="C709" s="21" t="s">
        <v>734</v>
      </c>
      <c r="D709" s="21" t="s">
        <v>550</v>
      </c>
      <c r="E709" s="21"/>
      <c r="F709" s="21"/>
      <c r="G709" s="21"/>
      <c r="H709" s="21"/>
      <c r="I709" s="21"/>
    </row>
    <row r="710" spans="1:9">
      <c r="A710" s="21">
        <v>705</v>
      </c>
      <c r="B710" s="21">
        <v>814</v>
      </c>
      <c r="C710" s="21" t="s">
        <v>735</v>
      </c>
      <c r="D710" s="21" t="s">
        <v>550</v>
      </c>
      <c r="E710" s="21"/>
      <c r="F710" s="21"/>
      <c r="G710" s="21"/>
      <c r="H710" s="21"/>
      <c r="I710" s="21"/>
    </row>
    <row r="711" spans="1:9">
      <c r="A711" s="21">
        <v>706</v>
      </c>
      <c r="B711" s="21">
        <v>815</v>
      </c>
      <c r="C711" s="21" t="s">
        <v>736</v>
      </c>
      <c r="D711" s="21" t="s">
        <v>550</v>
      </c>
      <c r="E711" s="21"/>
      <c r="F711" s="21"/>
      <c r="G711" s="21"/>
      <c r="H711" s="21"/>
      <c r="I711" s="21"/>
    </row>
    <row r="712" spans="1:9">
      <c r="A712" s="21">
        <v>707</v>
      </c>
      <c r="B712" s="21">
        <v>816</v>
      </c>
      <c r="C712" s="21" t="s">
        <v>737</v>
      </c>
      <c r="D712" s="21" t="s">
        <v>550</v>
      </c>
      <c r="E712" s="21"/>
      <c r="F712" s="21"/>
      <c r="G712" s="21"/>
      <c r="H712" s="21"/>
      <c r="I712" s="21"/>
    </row>
    <row r="713" spans="1:9">
      <c r="A713" s="21">
        <v>708</v>
      </c>
      <c r="B713" s="21">
        <v>818</v>
      </c>
      <c r="C713" s="21" t="s">
        <v>738</v>
      </c>
      <c r="D713" s="21" t="s">
        <v>550</v>
      </c>
      <c r="E713" s="21"/>
      <c r="F713" s="21"/>
      <c r="G713" s="21"/>
      <c r="H713" s="21"/>
      <c r="I713" s="21"/>
    </row>
    <row r="714" spans="1:9">
      <c r="A714" s="21">
        <v>709</v>
      </c>
      <c r="B714" s="21">
        <v>819</v>
      </c>
      <c r="C714" s="21" t="s">
        <v>739</v>
      </c>
      <c r="D714" s="21" t="s">
        <v>550</v>
      </c>
      <c r="E714" s="21"/>
      <c r="F714" s="21"/>
      <c r="G714" s="21"/>
      <c r="H714" s="21"/>
      <c r="I714" s="21"/>
    </row>
    <row r="715" spans="1:9">
      <c r="A715" s="21">
        <v>710</v>
      </c>
      <c r="B715" s="21">
        <v>821</v>
      </c>
      <c r="C715" s="21" t="s">
        <v>740</v>
      </c>
      <c r="D715" s="21" t="s">
        <v>550</v>
      </c>
      <c r="E715" s="21"/>
      <c r="F715" s="21"/>
      <c r="G715" s="21"/>
      <c r="H715" s="21"/>
      <c r="I715" s="21"/>
    </row>
    <row r="716" spans="1:9">
      <c r="A716" s="21">
        <v>711</v>
      </c>
      <c r="B716" s="21">
        <v>822</v>
      </c>
      <c r="C716" s="21" t="s">
        <v>741</v>
      </c>
      <c r="D716" s="21" t="s">
        <v>550</v>
      </c>
      <c r="E716" s="21"/>
      <c r="F716" s="21"/>
      <c r="G716" s="21"/>
      <c r="H716" s="21"/>
      <c r="I716" s="21"/>
    </row>
    <row r="717" spans="1:9">
      <c r="A717" s="21">
        <v>712</v>
      </c>
      <c r="B717" s="21">
        <v>823</v>
      </c>
      <c r="C717" s="21" t="s">
        <v>742</v>
      </c>
      <c r="D717" s="21" t="s">
        <v>550</v>
      </c>
      <c r="E717" s="21"/>
      <c r="F717" s="21"/>
      <c r="G717" s="21"/>
      <c r="H717" s="21"/>
      <c r="I717" s="21"/>
    </row>
    <row r="718" spans="1:9">
      <c r="A718" s="21">
        <v>713</v>
      </c>
      <c r="B718" s="21">
        <v>824</v>
      </c>
      <c r="C718" s="21" t="s">
        <v>743</v>
      </c>
      <c r="D718" s="21" t="s">
        <v>550</v>
      </c>
      <c r="E718" s="21"/>
      <c r="F718" s="21"/>
      <c r="G718" s="21"/>
      <c r="H718" s="21"/>
      <c r="I718" s="21"/>
    </row>
    <row r="719" spans="1:9">
      <c r="A719" s="21">
        <v>714</v>
      </c>
      <c r="B719" s="21">
        <v>825</v>
      </c>
      <c r="C719" s="21" t="s">
        <v>744</v>
      </c>
      <c r="D719" s="21" t="s">
        <v>550</v>
      </c>
      <c r="E719" s="21"/>
      <c r="F719" s="21"/>
      <c r="G719" s="21"/>
      <c r="H719" s="21"/>
      <c r="I719" s="21"/>
    </row>
    <row r="720" spans="1:9" ht="30">
      <c r="A720" s="21">
        <v>715</v>
      </c>
      <c r="B720" s="21">
        <v>826</v>
      </c>
      <c r="C720" s="21" t="s">
        <v>745</v>
      </c>
      <c r="D720" s="21" t="s">
        <v>550</v>
      </c>
      <c r="E720" s="21"/>
      <c r="F720" s="21"/>
      <c r="G720" s="21"/>
      <c r="H720" s="21"/>
      <c r="I720" s="21"/>
    </row>
    <row r="721" spans="1:9">
      <c r="A721" s="21">
        <v>716</v>
      </c>
      <c r="B721" s="21">
        <v>827</v>
      </c>
      <c r="C721" s="21" t="s">
        <v>746</v>
      </c>
      <c r="D721" s="21" t="s">
        <v>550</v>
      </c>
      <c r="E721" s="21"/>
      <c r="F721" s="21"/>
      <c r="G721" s="21"/>
      <c r="H721" s="21"/>
      <c r="I721" s="21"/>
    </row>
    <row r="722" spans="1:9">
      <c r="A722" s="21">
        <v>717</v>
      </c>
      <c r="B722" s="21">
        <v>828</v>
      </c>
      <c r="C722" s="21" t="s">
        <v>747</v>
      </c>
      <c r="D722" s="21" t="s">
        <v>550</v>
      </c>
      <c r="E722" s="21"/>
      <c r="F722" s="21"/>
      <c r="G722" s="21"/>
      <c r="H722" s="21"/>
      <c r="I722" s="21"/>
    </row>
    <row r="723" spans="1:9">
      <c r="A723" s="21">
        <v>718</v>
      </c>
      <c r="B723" s="21">
        <v>829</v>
      </c>
      <c r="C723" s="21" t="s">
        <v>748</v>
      </c>
      <c r="D723" s="21" t="s">
        <v>550</v>
      </c>
      <c r="E723" s="21"/>
      <c r="F723" s="21"/>
      <c r="G723" s="21"/>
      <c r="H723" s="21"/>
      <c r="I723" s="21"/>
    </row>
    <row r="724" spans="1:9">
      <c r="A724" s="21">
        <v>719</v>
      </c>
      <c r="B724" s="21">
        <v>830</v>
      </c>
      <c r="C724" s="21" t="s">
        <v>91</v>
      </c>
      <c r="D724" s="21" t="s">
        <v>550</v>
      </c>
      <c r="E724" s="21"/>
      <c r="F724" s="21"/>
      <c r="G724" s="21"/>
      <c r="H724" s="21"/>
      <c r="I724" s="21"/>
    </row>
    <row r="725" spans="1:9">
      <c r="A725" s="21">
        <v>720</v>
      </c>
      <c r="B725" s="21">
        <v>831</v>
      </c>
      <c r="C725" s="21" t="s">
        <v>749</v>
      </c>
      <c r="D725" s="21" t="s">
        <v>550</v>
      </c>
      <c r="E725" s="21"/>
      <c r="F725" s="21"/>
      <c r="G725" s="21"/>
      <c r="H725" s="21"/>
      <c r="I725" s="21"/>
    </row>
    <row r="726" spans="1:9">
      <c r="A726" s="21">
        <v>721</v>
      </c>
      <c r="B726" s="21">
        <v>832</v>
      </c>
      <c r="C726" s="21" t="s">
        <v>750</v>
      </c>
      <c r="D726" s="21" t="s">
        <v>550</v>
      </c>
      <c r="E726" s="21"/>
      <c r="F726" s="21"/>
      <c r="G726" s="21"/>
      <c r="H726" s="21"/>
      <c r="I726" s="21"/>
    </row>
    <row r="727" spans="1:9">
      <c r="A727" s="21">
        <v>722</v>
      </c>
      <c r="B727" s="21">
        <v>833</v>
      </c>
      <c r="C727" s="21" t="s">
        <v>751</v>
      </c>
      <c r="D727" s="21" t="s">
        <v>550</v>
      </c>
      <c r="E727" s="21"/>
      <c r="F727" s="21"/>
      <c r="G727" s="21"/>
      <c r="H727" s="21"/>
      <c r="I727" s="21"/>
    </row>
    <row r="728" spans="1:9">
      <c r="A728" s="21">
        <v>723</v>
      </c>
      <c r="B728" s="21">
        <v>834</v>
      </c>
      <c r="C728" s="21" t="s">
        <v>752</v>
      </c>
      <c r="D728" s="21" t="s">
        <v>550</v>
      </c>
      <c r="E728" s="21"/>
      <c r="F728" s="21"/>
      <c r="G728" s="21"/>
      <c r="H728" s="21"/>
      <c r="I728" s="21"/>
    </row>
    <row r="729" spans="1:9">
      <c r="A729" s="21">
        <v>724</v>
      </c>
      <c r="B729" s="21">
        <v>835</v>
      </c>
      <c r="C729" s="21" t="s">
        <v>264</v>
      </c>
      <c r="D729" s="21" t="s">
        <v>550</v>
      </c>
      <c r="E729" s="21"/>
      <c r="F729" s="21"/>
      <c r="G729" s="21"/>
      <c r="H729" s="21"/>
      <c r="I729" s="21"/>
    </row>
    <row r="730" spans="1:9">
      <c r="A730" s="21">
        <v>725</v>
      </c>
      <c r="B730" s="21">
        <v>836</v>
      </c>
      <c r="C730" s="21" t="s">
        <v>753</v>
      </c>
      <c r="D730" s="21" t="s">
        <v>550</v>
      </c>
      <c r="E730" s="21"/>
      <c r="F730" s="21"/>
      <c r="G730" s="21"/>
      <c r="H730" s="21"/>
      <c r="I730" s="21"/>
    </row>
    <row r="731" spans="1:9" ht="30">
      <c r="A731" s="21">
        <v>726</v>
      </c>
      <c r="B731" s="21">
        <v>837</v>
      </c>
      <c r="C731" s="21" t="s">
        <v>754</v>
      </c>
      <c r="D731" s="21" t="s">
        <v>550</v>
      </c>
      <c r="E731" s="21"/>
      <c r="F731" s="21"/>
      <c r="G731" s="21"/>
      <c r="H731" s="21"/>
      <c r="I731" s="21"/>
    </row>
    <row r="732" spans="1:9">
      <c r="A732" s="21">
        <v>727</v>
      </c>
      <c r="B732" s="21">
        <v>839</v>
      </c>
      <c r="C732" s="21" t="s">
        <v>755</v>
      </c>
      <c r="D732" s="21" t="s">
        <v>550</v>
      </c>
      <c r="E732" s="21"/>
      <c r="F732" s="21"/>
      <c r="G732" s="21"/>
      <c r="H732" s="21"/>
      <c r="I732" s="21"/>
    </row>
    <row r="733" spans="1:9">
      <c r="A733" s="21">
        <v>728</v>
      </c>
      <c r="B733" s="21">
        <v>840</v>
      </c>
      <c r="C733" s="21" t="s">
        <v>756</v>
      </c>
      <c r="D733" s="21" t="s">
        <v>550</v>
      </c>
      <c r="E733" s="21"/>
      <c r="F733" s="21"/>
      <c r="G733" s="21"/>
      <c r="H733" s="21"/>
      <c r="I733" s="21"/>
    </row>
    <row r="734" spans="1:9">
      <c r="A734" s="21">
        <v>729</v>
      </c>
      <c r="B734" s="21">
        <v>841</v>
      </c>
      <c r="C734" s="21" t="s">
        <v>757</v>
      </c>
      <c r="D734" s="21" t="s">
        <v>550</v>
      </c>
      <c r="E734" s="21"/>
      <c r="F734" s="21"/>
      <c r="G734" s="21"/>
      <c r="H734" s="21"/>
      <c r="I734" s="21"/>
    </row>
    <row r="735" spans="1:9">
      <c r="A735" s="21">
        <v>730</v>
      </c>
      <c r="B735" s="21">
        <v>842</v>
      </c>
      <c r="C735" s="21" t="s">
        <v>758</v>
      </c>
      <c r="D735" s="21" t="s">
        <v>550</v>
      </c>
      <c r="E735" s="21"/>
      <c r="F735" s="21"/>
      <c r="G735" s="21"/>
      <c r="H735" s="21"/>
      <c r="I735" s="21"/>
    </row>
    <row r="736" spans="1:9">
      <c r="A736" s="21">
        <v>731</v>
      </c>
      <c r="B736" s="21">
        <v>843</v>
      </c>
      <c r="C736" s="21" t="s">
        <v>759</v>
      </c>
      <c r="D736" s="21" t="s">
        <v>550</v>
      </c>
      <c r="E736" s="21"/>
      <c r="F736" s="21"/>
      <c r="G736" s="21"/>
      <c r="H736" s="21"/>
      <c r="I736" s="21"/>
    </row>
    <row r="737" spans="1:9">
      <c r="A737" s="21">
        <v>732</v>
      </c>
      <c r="B737" s="21">
        <v>844</v>
      </c>
      <c r="C737" s="21" t="s">
        <v>760</v>
      </c>
      <c r="D737" s="21" t="s">
        <v>550</v>
      </c>
      <c r="E737" s="21"/>
      <c r="F737" s="21"/>
      <c r="G737" s="21"/>
      <c r="H737" s="21"/>
      <c r="I737" s="21"/>
    </row>
    <row r="738" spans="1:9">
      <c r="A738" s="21">
        <v>733</v>
      </c>
      <c r="B738" s="21">
        <v>845</v>
      </c>
      <c r="C738" s="21" t="s">
        <v>761</v>
      </c>
      <c r="D738" s="21" t="s">
        <v>550</v>
      </c>
      <c r="E738" s="21"/>
      <c r="F738" s="21"/>
      <c r="G738" s="21"/>
      <c r="H738" s="21"/>
      <c r="I738" s="21"/>
    </row>
    <row r="739" spans="1:9">
      <c r="A739" s="21">
        <v>734</v>
      </c>
      <c r="B739" s="21">
        <v>846</v>
      </c>
      <c r="C739" s="21" t="s">
        <v>762</v>
      </c>
      <c r="D739" s="21" t="s">
        <v>550</v>
      </c>
      <c r="E739" s="21"/>
      <c r="F739" s="21"/>
      <c r="G739" s="21"/>
      <c r="H739" s="21"/>
      <c r="I739" s="21"/>
    </row>
    <row r="740" spans="1:9">
      <c r="A740" s="21">
        <v>735</v>
      </c>
      <c r="B740" s="21">
        <v>847</v>
      </c>
      <c r="C740" s="21" t="s">
        <v>763</v>
      </c>
      <c r="D740" s="21" t="s">
        <v>550</v>
      </c>
      <c r="E740" s="21"/>
      <c r="F740" s="21"/>
      <c r="G740" s="21"/>
      <c r="H740" s="21"/>
      <c r="I740" s="21"/>
    </row>
    <row r="741" spans="1:9">
      <c r="A741" s="21">
        <v>736</v>
      </c>
      <c r="B741" s="21">
        <v>848</v>
      </c>
      <c r="C741" s="21" t="s">
        <v>764</v>
      </c>
      <c r="D741" s="21" t="s">
        <v>550</v>
      </c>
      <c r="E741" s="21"/>
      <c r="F741" s="21"/>
      <c r="G741" s="21"/>
      <c r="H741" s="21"/>
      <c r="I741" s="21"/>
    </row>
    <row r="742" spans="1:9">
      <c r="A742" s="21">
        <v>737</v>
      </c>
      <c r="B742" s="21">
        <v>849</v>
      </c>
      <c r="C742" s="21" t="s">
        <v>765</v>
      </c>
      <c r="D742" s="21" t="s">
        <v>550</v>
      </c>
      <c r="E742" s="21"/>
      <c r="F742" s="21"/>
      <c r="G742" s="21"/>
      <c r="H742" s="21"/>
      <c r="I742" s="21"/>
    </row>
    <row r="743" spans="1:9">
      <c r="A743" s="21">
        <v>738</v>
      </c>
      <c r="B743" s="21">
        <v>850</v>
      </c>
      <c r="C743" s="21" t="s">
        <v>766</v>
      </c>
      <c r="D743" s="21" t="s">
        <v>550</v>
      </c>
      <c r="E743" s="21"/>
      <c r="F743" s="21"/>
      <c r="G743" s="21"/>
      <c r="H743" s="21"/>
      <c r="I743" s="21"/>
    </row>
    <row r="744" spans="1:9">
      <c r="A744" s="21">
        <v>739</v>
      </c>
      <c r="B744" s="21">
        <v>851</v>
      </c>
      <c r="C744" s="21" t="s">
        <v>767</v>
      </c>
      <c r="D744" s="21" t="s">
        <v>550</v>
      </c>
      <c r="E744" s="21"/>
      <c r="F744" s="21"/>
      <c r="G744" s="21"/>
      <c r="H744" s="21"/>
      <c r="I744" s="21"/>
    </row>
    <row r="745" spans="1:9">
      <c r="A745" s="21">
        <v>740</v>
      </c>
      <c r="B745" s="21">
        <v>852</v>
      </c>
      <c r="C745" s="21" t="s">
        <v>768</v>
      </c>
      <c r="D745" s="21" t="s">
        <v>550</v>
      </c>
      <c r="E745" s="21"/>
      <c r="F745" s="21"/>
      <c r="G745" s="21"/>
      <c r="H745" s="21"/>
      <c r="I745" s="21"/>
    </row>
    <row r="746" spans="1:9">
      <c r="A746" s="21">
        <v>741</v>
      </c>
      <c r="B746" s="21">
        <v>853</v>
      </c>
      <c r="C746" s="21" t="s">
        <v>769</v>
      </c>
      <c r="D746" s="21" t="s">
        <v>550</v>
      </c>
      <c r="E746" s="21"/>
      <c r="F746" s="21"/>
      <c r="G746" s="21"/>
      <c r="H746" s="21"/>
      <c r="I746" s="21"/>
    </row>
    <row r="747" spans="1:9">
      <c r="A747" s="21">
        <v>742</v>
      </c>
      <c r="B747" s="21">
        <v>855</v>
      </c>
      <c r="C747" s="21" t="s">
        <v>770</v>
      </c>
      <c r="D747" s="21" t="s">
        <v>550</v>
      </c>
      <c r="E747" s="21"/>
      <c r="F747" s="21"/>
      <c r="G747" s="21"/>
      <c r="H747" s="21"/>
      <c r="I747" s="21"/>
    </row>
    <row r="748" spans="1:9">
      <c r="A748" s="21">
        <v>743</v>
      </c>
      <c r="B748" s="21">
        <v>856</v>
      </c>
      <c r="C748" s="21" t="s">
        <v>771</v>
      </c>
      <c r="D748" s="21" t="s">
        <v>550</v>
      </c>
      <c r="E748" s="21"/>
      <c r="F748" s="21"/>
      <c r="G748" s="21"/>
      <c r="H748" s="21"/>
      <c r="I748" s="21"/>
    </row>
    <row r="749" spans="1:9">
      <c r="A749" s="21">
        <v>744</v>
      </c>
      <c r="B749" s="21">
        <v>857</v>
      </c>
      <c r="C749" s="21" t="s">
        <v>772</v>
      </c>
      <c r="D749" s="21" t="s">
        <v>550</v>
      </c>
      <c r="E749" s="21"/>
      <c r="F749" s="21"/>
      <c r="G749" s="21"/>
      <c r="H749" s="21"/>
      <c r="I749" s="21"/>
    </row>
    <row r="750" spans="1:9">
      <c r="A750" s="21">
        <v>745</v>
      </c>
      <c r="B750" s="21">
        <v>858</v>
      </c>
      <c r="C750" s="21" t="s">
        <v>773</v>
      </c>
      <c r="D750" s="21" t="s">
        <v>550</v>
      </c>
      <c r="E750" s="21"/>
      <c r="F750" s="21"/>
      <c r="G750" s="21"/>
      <c r="H750" s="21"/>
      <c r="I750" s="21"/>
    </row>
    <row r="751" spans="1:9">
      <c r="A751" s="21">
        <v>746</v>
      </c>
      <c r="B751" s="21">
        <v>859</v>
      </c>
      <c r="C751" s="21" t="s">
        <v>320</v>
      </c>
      <c r="D751" s="21" t="s">
        <v>550</v>
      </c>
      <c r="E751" s="21"/>
      <c r="F751" s="21"/>
      <c r="G751" s="21"/>
      <c r="H751" s="21"/>
      <c r="I751" s="21"/>
    </row>
    <row r="752" spans="1:9">
      <c r="A752" s="21">
        <v>747</v>
      </c>
      <c r="B752" s="21">
        <v>860</v>
      </c>
      <c r="C752" s="21" t="s">
        <v>774</v>
      </c>
      <c r="D752" s="21" t="s">
        <v>550</v>
      </c>
      <c r="E752" s="21"/>
      <c r="F752" s="21"/>
      <c r="G752" s="21"/>
      <c r="H752" s="21"/>
      <c r="I752" s="21"/>
    </row>
    <row r="753" spans="1:9">
      <c r="A753" s="21">
        <v>748</v>
      </c>
      <c r="B753" s="21">
        <v>862</v>
      </c>
      <c r="C753" s="21" t="s">
        <v>775</v>
      </c>
      <c r="D753" s="21" t="s">
        <v>550</v>
      </c>
      <c r="E753" s="21"/>
      <c r="F753" s="21"/>
      <c r="G753" s="21"/>
      <c r="H753" s="21"/>
      <c r="I753" s="21"/>
    </row>
    <row r="754" spans="1:9">
      <c r="A754" s="21">
        <v>749</v>
      </c>
      <c r="B754" s="21">
        <v>863</v>
      </c>
      <c r="C754" s="21" t="s">
        <v>776</v>
      </c>
      <c r="D754" s="21" t="s">
        <v>550</v>
      </c>
      <c r="E754" s="21"/>
      <c r="F754" s="21"/>
      <c r="G754" s="21"/>
      <c r="H754" s="21"/>
      <c r="I754" s="21"/>
    </row>
    <row r="755" spans="1:9">
      <c r="A755" s="21">
        <v>750</v>
      </c>
      <c r="B755" s="21">
        <v>864</v>
      </c>
      <c r="C755" s="21" t="s">
        <v>777</v>
      </c>
      <c r="D755" s="21" t="s">
        <v>550</v>
      </c>
      <c r="E755" s="21"/>
      <c r="F755" s="21"/>
      <c r="G755" s="21"/>
      <c r="H755" s="21"/>
      <c r="I755" s="21"/>
    </row>
    <row r="756" spans="1:9">
      <c r="A756" s="21">
        <v>751</v>
      </c>
      <c r="B756" s="21">
        <v>866</v>
      </c>
      <c r="C756" s="21" t="s">
        <v>778</v>
      </c>
      <c r="D756" s="21" t="s">
        <v>550</v>
      </c>
      <c r="E756" s="21"/>
      <c r="F756" s="21"/>
      <c r="G756" s="21"/>
      <c r="H756" s="21"/>
      <c r="I756" s="21"/>
    </row>
    <row r="757" spans="1:9">
      <c r="A757" s="21">
        <v>752</v>
      </c>
      <c r="B757" s="21">
        <v>867</v>
      </c>
      <c r="C757" s="21" t="s">
        <v>779</v>
      </c>
      <c r="D757" s="21" t="s">
        <v>550</v>
      </c>
      <c r="E757" s="21"/>
      <c r="F757" s="21"/>
      <c r="G757" s="21"/>
      <c r="H757" s="21"/>
      <c r="I757" s="21"/>
    </row>
    <row r="758" spans="1:9">
      <c r="A758" s="21">
        <v>753</v>
      </c>
      <c r="B758" s="21">
        <v>868</v>
      </c>
      <c r="C758" s="21" t="s">
        <v>780</v>
      </c>
      <c r="D758" s="21" t="s">
        <v>550</v>
      </c>
      <c r="E758" s="21"/>
      <c r="F758" s="21"/>
      <c r="G758" s="21"/>
      <c r="H758" s="21"/>
      <c r="I758" s="21"/>
    </row>
    <row r="759" spans="1:9">
      <c r="A759" s="21">
        <v>754</v>
      </c>
      <c r="B759" s="21">
        <v>869</v>
      </c>
      <c r="C759" s="21" t="s">
        <v>781</v>
      </c>
      <c r="D759" s="21" t="s">
        <v>550</v>
      </c>
      <c r="E759" s="21"/>
      <c r="F759" s="21"/>
      <c r="G759" s="21"/>
      <c r="H759" s="21"/>
      <c r="I759" s="21"/>
    </row>
    <row r="760" spans="1:9">
      <c r="A760" s="21">
        <v>755</v>
      </c>
      <c r="B760" s="21">
        <v>870</v>
      </c>
      <c r="C760" s="21" t="s">
        <v>782</v>
      </c>
      <c r="D760" s="21" t="s">
        <v>550</v>
      </c>
      <c r="E760" s="21"/>
      <c r="F760" s="21"/>
      <c r="G760" s="21"/>
      <c r="H760" s="21"/>
      <c r="I760" s="21"/>
    </row>
    <row r="761" spans="1:9">
      <c r="A761" s="21">
        <v>756</v>
      </c>
      <c r="B761" s="21">
        <v>871</v>
      </c>
      <c r="C761" s="21" t="s">
        <v>783</v>
      </c>
      <c r="D761" s="21" t="s">
        <v>550</v>
      </c>
      <c r="E761" s="21"/>
      <c r="F761" s="21"/>
      <c r="G761" s="21"/>
      <c r="H761" s="21"/>
      <c r="I761" s="21"/>
    </row>
    <row r="762" spans="1:9">
      <c r="A762" s="21">
        <v>757</v>
      </c>
      <c r="B762" s="21">
        <v>872</v>
      </c>
      <c r="C762" s="21" t="s">
        <v>784</v>
      </c>
      <c r="D762" s="21" t="s">
        <v>550</v>
      </c>
      <c r="E762" s="21"/>
      <c r="F762" s="21"/>
      <c r="G762" s="21"/>
      <c r="H762" s="21"/>
      <c r="I762" s="21"/>
    </row>
    <row r="763" spans="1:9">
      <c r="A763" s="21">
        <v>758</v>
      </c>
      <c r="B763" s="21">
        <v>873</v>
      </c>
      <c r="C763" s="21" t="s">
        <v>785</v>
      </c>
      <c r="D763" s="21" t="s">
        <v>550</v>
      </c>
      <c r="E763" s="21"/>
      <c r="F763" s="21"/>
      <c r="G763" s="21"/>
      <c r="H763" s="21"/>
      <c r="I763" s="21"/>
    </row>
    <row r="764" spans="1:9">
      <c r="A764" s="21">
        <v>759</v>
      </c>
      <c r="B764" s="21">
        <v>875</v>
      </c>
      <c r="C764" s="21" t="s">
        <v>786</v>
      </c>
      <c r="D764" s="21" t="s">
        <v>550</v>
      </c>
      <c r="E764" s="21"/>
      <c r="F764" s="21"/>
      <c r="G764" s="21"/>
      <c r="H764" s="21"/>
      <c r="I764" s="21"/>
    </row>
    <row r="765" spans="1:9">
      <c r="A765" s="21">
        <v>760</v>
      </c>
      <c r="B765" s="21">
        <v>876</v>
      </c>
      <c r="C765" s="21" t="s">
        <v>787</v>
      </c>
      <c r="D765" s="21" t="s">
        <v>550</v>
      </c>
      <c r="E765" s="21"/>
      <c r="F765" s="21"/>
      <c r="G765" s="21"/>
      <c r="H765" s="21"/>
      <c r="I765" s="21"/>
    </row>
    <row r="766" spans="1:9">
      <c r="A766" s="21">
        <v>761</v>
      </c>
      <c r="B766" s="21">
        <v>878</v>
      </c>
      <c r="C766" s="21" t="s">
        <v>788</v>
      </c>
      <c r="D766" s="21" t="s">
        <v>550</v>
      </c>
      <c r="E766" s="21"/>
      <c r="F766" s="21"/>
      <c r="G766" s="21"/>
      <c r="H766" s="21"/>
      <c r="I766" s="21"/>
    </row>
    <row r="767" spans="1:9">
      <c r="A767" s="21">
        <v>762</v>
      </c>
      <c r="B767" s="21">
        <v>879</v>
      </c>
      <c r="C767" s="21" t="s">
        <v>789</v>
      </c>
      <c r="D767" s="21" t="s">
        <v>550</v>
      </c>
      <c r="E767" s="21"/>
      <c r="F767" s="21"/>
      <c r="G767" s="21"/>
      <c r="H767" s="21"/>
      <c r="I767" s="21"/>
    </row>
    <row r="768" spans="1:9">
      <c r="A768" s="21">
        <v>763</v>
      </c>
      <c r="B768" s="21">
        <v>880</v>
      </c>
      <c r="C768" s="21" t="s">
        <v>790</v>
      </c>
      <c r="D768" s="21" t="s">
        <v>550</v>
      </c>
      <c r="E768" s="21"/>
      <c r="F768" s="21"/>
      <c r="G768" s="21"/>
      <c r="H768" s="21"/>
      <c r="I768" s="21"/>
    </row>
    <row r="769" spans="1:9">
      <c r="A769" s="21">
        <v>764</v>
      </c>
      <c r="B769" s="21">
        <v>881</v>
      </c>
      <c r="C769" s="21" t="s">
        <v>495</v>
      </c>
      <c r="D769" s="21" t="s">
        <v>550</v>
      </c>
      <c r="E769" s="21"/>
      <c r="F769" s="21"/>
      <c r="G769" s="21"/>
      <c r="H769" s="21"/>
      <c r="I769" s="21"/>
    </row>
    <row r="770" spans="1:9">
      <c r="A770" s="21">
        <v>765</v>
      </c>
      <c r="B770" s="21">
        <v>882</v>
      </c>
      <c r="C770" s="21" t="s">
        <v>419</v>
      </c>
      <c r="D770" s="21" t="s">
        <v>550</v>
      </c>
      <c r="E770" s="21"/>
      <c r="F770" s="21"/>
      <c r="G770" s="21"/>
      <c r="H770" s="21"/>
      <c r="I770" s="21"/>
    </row>
    <row r="771" spans="1:9">
      <c r="A771" s="21">
        <v>766</v>
      </c>
      <c r="B771" s="21">
        <v>884</v>
      </c>
      <c r="C771" s="21" t="s">
        <v>791</v>
      </c>
      <c r="D771" s="21" t="s">
        <v>550</v>
      </c>
      <c r="E771" s="21"/>
      <c r="F771" s="21"/>
      <c r="G771" s="21"/>
      <c r="H771" s="21"/>
      <c r="I771" s="21"/>
    </row>
    <row r="772" spans="1:9">
      <c r="A772" s="21">
        <v>767</v>
      </c>
      <c r="B772" s="21">
        <v>885</v>
      </c>
      <c r="C772" s="21" t="s">
        <v>592</v>
      </c>
      <c r="D772" s="21" t="s">
        <v>550</v>
      </c>
      <c r="E772" s="21"/>
      <c r="F772" s="21"/>
      <c r="G772" s="21"/>
      <c r="H772" s="21"/>
      <c r="I772" s="21"/>
    </row>
    <row r="773" spans="1:9">
      <c r="A773" s="21">
        <v>768</v>
      </c>
      <c r="B773" s="21">
        <v>887</v>
      </c>
      <c r="C773" s="21" t="s">
        <v>792</v>
      </c>
      <c r="D773" s="21" t="s">
        <v>550</v>
      </c>
      <c r="E773" s="21"/>
      <c r="F773" s="21"/>
      <c r="G773" s="21"/>
      <c r="H773" s="21"/>
      <c r="I773" s="21"/>
    </row>
    <row r="774" spans="1:9">
      <c r="A774" s="21">
        <v>769</v>
      </c>
      <c r="B774" s="21">
        <v>888</v>
      </c>
      <c r="C774" s="21" t="s">
        <v>793</v>
      </c>
      <c r="D774" s="21" t="s">
        <v>550</v>
      </c>
      <c r="E774" s="21"/>
      <c r="F774" s="21"/>
      <c r="G774" s="21"/>
      <c r="H774" s="21"/>
      <c r="I774" s="21"/>
    </row>
    <row r="775" spans="1:9">
      <c r="A775" s="21">
        <v>770</v>
      </c>
      <c r="B775" s="21">
        <v>890</v>
      </c>
      <c r="C775" s="21" t="s">
        <v>794</v>
      </c>
      <c r="D775" s="21" t="s">
        <v>550</v>
      </c>
      <c r="E775" s="21"/>
      <c r="F775" s="21"/>
      <c r="G775" s="21"/>
      <c r="H775" s="21"/>
      <c r="I775" s="21"/>
    </row>
    <row r="776" spans="1:9">
      <c r="A776" s="21">
        <v>771</v>
      </c>
      <c r="B776" s="21">
        <v>891</v>
      </c>
      <c r="C776" s="21" t="s">
        <v>795</v>
      </c>
      <c r="D776" s="21" t="s">
        <v>550</v>
      </c>
      <c r="E776" s="21"/>
      <c r="F776" s="21"/>
      <c r="G776" s="21"/>
      <c r="H776" s="21"/>
      <c r="I776" s="21"/>
    </row>
    <row r="777" spans="1:9">
      <c r="A777" s="21">
        <v>772</v>
      </c>
      <c r="B777" s="21">
        <v>892</v>
      </c>
      <c r="C777" s="21" t="s">
        <v>796</v>
      </c>
      <c r="D777" s="21" t="s">
        <v>550</v>
      </c>
      <c r="E777" s="21"/>
      <c r="F777" s="21"/>
      <c r="G777" s="21"/>
      <c r="H777" s="21"/>
      <c r="I777" s="21"/>
    </row>
    <row r="778" spans="1:9">
      <c r="A778" s="21">
        <v>773</v>
      </c>
      <c r="B778" s="21">
        <v>893</v>
      </c>
      <c r="C778" s="21" t="s">
        <v>797</v>
      </c>
      <c r="D778" s="21" t="s">
        <v>550</v>
      </c>
      <c r="E778" s="21"/>
      <c r="F778" s="21"/>
      <c r="G778" s="21"/>
      <c r="H778" s="21"/>
      <c r="I778" s="21"/>
    </row>
    <row r="779" spans="1:9">
      <c r="A779" s="21">
        <v>774</v>
      </c>
      <c r="B779" s="21">
        <v>895</v>
      </c>
      <c r="C779" s="21" t="s">
        <v>728</v>
      </c>
      <c r="D779" s="21" t="s">
        <v>550</v>
      </c>
      <c r="E779" s="21"/>
      <c r="F779" s="21"/>
      <c r="G779" s="21"/>
      <c r="H779" s="21"/>
      <c r="I779" s="21"/>
    </row>
    <row r="780" spans="1:9">
      <c r="A780" s="21">
        <v>775</v>
      </c>
      <c r="B780" s="21">
        <v>896</v>
      </c>
      <c r="C780" s="21" t="s">
        <v>798</v>
      </c>
      <c r="D780" s="21" t="s">
        <v>550</v>
      </c>
      <c r="E780" s="21"/>
      <c r="F780" s="21"/>
      <c r="G780" s="21"/>
      <c r="H780" s="21"/>
      <c r="I780" s="21"/>
    </row>
    <row r="781" spans="1:9">
      <c r="A781" s="21">
        <v>776</v>
      </c>
      <c r="B781" s="21">
        <v>897</v>
      </c>
      <c r="C781" s="21" t="s">
        <v>799</v>
      </c>
      <c r="D781" s="21" t="s">
        <v>550</v>
      </c>
      <c r="E781" s="21"/>
      <c r="F781" s="21"/>
      <c r="G781" s="21"/>
      <c r="H781" s="21"/>
      <c r="I781" s="21"/>
    </row>
    <row r="782" spans="1:9">
      <c r="A782" s="21">
        <v>777</v>
      </c>
      <c r="B782" s="21">
        <v>898</v>
      </c>
      <c r="C782" s="21" t="s">
        <v>800</v>
      </c>
      <c r="D782" s="21" t="s">
        <v>550</v>
      </c>
      <c r="E782" s="21"/>
      <c r="F782" s="21"/>
      <c r="G782" s="21"/>
      <c r="H782" s="21"/>
      <c r="I782" s="21"/>
    </row>
    <row r="783" spans="1:9">
      <c r="A783" s="21">
        <v>778</v>
      </c>
      <c r="B783" s="21">
        <v>899</v>
      </c>
      <c r="C783" s="21" t="s">
        <v>801</v>
      </c>
      <c r="D783" s="21" t="s">
        <v>550</v>
      </c>
      <c r="E783" s="21"/>
      <c r="F783" s="21"/>
      <c r="G783" s="21"/>
      <c r="H783" s="21"/>
      <c r="I783" s="21"/>
    </row>
    <row r="784" spans="1:9">
      <c r="A784" s="21">
        <v>779</v>
      </c>
      <c r="B784" s="21">
        <v>900</v>
      </c>
      <c r="C784" s="21" t="s">
        <v>802</v>
      </c>
      <c r="D784" s="21" t="s">
        <v>550</v>
      </c>
      <c r="E784" s="21"/>
      <c r="F784" s="21"/>
      <c r="G784" s="21"/>
      <c r="H784" s="21"/>
      <c r="I784" s="21"/>
    </row>
    <row r="785" spans="1:9">
      <c r="A785" s="21">
        <v>780</v>
      </c>
      <c r="B785" s="21">
        <v>907</v>
      </c>
      <c r="C785" s="21" t="s">
        <v>803</v>
      </c>
      <c r="D785" s="21" t="s">
        <v>550</v>
      </c>
      <c r="E785" s="21"/>
      <c r="F785" s="21"/>
      <c r="G785" s="21"/>
      <c r="H785" s="21"/>
      <c r="I785" s="21"/>
    </row>
    <row r="786" spans="1:9">
      <c r="A786" s="21">
        <v>781</v>
      </c>
      <c r="B786" s="21">
        <v>908</v>
      </c>
      <c r="C786" s="21" t="s">
        <v>804</v>
      </c>
      <c r="D786" s="21" t="s">
        <v>550</v>
      </c>
      <c r="E786" s="21"/>
      <c r="F786" s="21"/>
      <c r="G786" s="21"/>
      <c r="H786" s="21"/>
      <c r="I786" s="21"/>
    </row>
    <row r="787" spans="1:9">
      <c r="A787" s="21">
        <v>782</v>
      </c>
      <c r="B787" s="21">
        <v>909</v>
      </c>
      <c r="C787" s="21" t="s">
        <v>805</v>
      </c>
      <c r="D787" s="21" t="s">
        <v>550</v>
      </c>
      <c r="E787" s="21"/>
      <c r="F787" s="21"/>
      <c r="G787" s="21"/>
      <c r="H787" s="21"/>
      <c r="I787" s="21"/>
    </row>
    <row r="788" spans="1:9">
      <c r="A788" s="21">
        <v>783</v>
      </c>
      <c r="B788" s="21">
        <v>910</v>
      </c>
      <c r="C788" s="21" t="s">
        <v>806</v>
      </c>
      <c r="D788" s="21" t="s">
        <v>550</v>
      </c>
      <c r="E788" s="21"/>
      <c r="F788" s="21"/>
      <c r="G788" s="21"/>
      <c r="H788" s="21"/>
      <c r="I788" s="21"/>
    </row>
    <row r="789" spans="1:9">
      <c r="A789" s="21">
        <v>784</v>
      </c>
      <c r="B789" s="21">
        <v>911</v>
      </c>
      <c r="C789" s="21" t="s">
        <v>807</v>
      </c>
      <c r="D789" s="21" t="s">
        <v>550</v>
      </c>
      <c r="E789" s="21"/>
      <c r="F789" s="21"/>
      <c r="G789" s="21"/>
      <c r="H789" s="21"/>
      <c r="I789" s="21"/>
    </row>
    <row r="790" spans="1:9">
      <c r="A790" s="21">
        <v>785</v>
      </c>
      <c r="B790" s="21">
        <v>912</v>
      </c>
      <c r="C790" s="21" t="s">
        <v>808</v>
      </c>
      <c r="D790" s="21" t="s">
        <v>550</v>
      </c>
      <c r="E790" s="21"/>
      <c r="F790" s="21"/>
      <c r="G790" s="21"/>
      <c r="H790" s="21"/>
      <c r="I790" s="21"/>
    </row>
    <row r="791" spans="1:9" ht="30">
      <c r="A791" s="21">
        <v>786</v>
      </c>
      <c r="B791" s="21">
        <v>914</v>
      </c>
      <c r="C791" s="21" t="s">
        <v>809</v>
      </c>
      <c r="D791" s="21" t="s">
        <v>550</v>
      </c>
      <c r="E791" s="21"/>
      <c r="F791" s="21"/>
      <c r="G791" s="21"/>
      <c r="H791" s="21"/>
      <c r="I791" s="21"/>
    </row>
    <row r="792" spans="1:9">
      <c r="A792" s="21">
        <v>787</v>
      </c>
      <c r="B792" s="21">
        <v>915</v>
      </c>
      <c r="C792" s="21" t="s">
        <v>810</v>
      </c>
      <c r="D792" s="21" t="s">
        <v>550</v>
      </c>
      <c r="E792" s="21"/>
      <c r="F792" s="21"/>
      <c r="G792" s="21"/>
      <c r="H792" s="21"/>
      <c r="I792" s="21"/>
    </row>
    <row r="793" spans="1:9">
      <c r="A793" s="21">
        <v>788</v>
      </c>
      <c r="B793" s="21">
        <v>916</v>
      </c>
      <c r="C793" s="21" t="s">
        <v>811</v>
      </c>
      <c r="D793" s="21" t="s">
        <v>550</v>
      </c>
      <c r="E793" s="21"/>
      <c r="F793" s="21"/>
      <c r="G793" s="21"/>
      <c r="H793" s="21"/>
      <c r="I793" s="21"/>
    </row>
    <row r="794" spans="1:9">
      <c r="A794" s="21">
        <v>789</v>
      </c>
      <c r="B794" s="21">
        <v>917</v>
      </c>
      <c r="C794" s="21" t="s">
        <v>456</v>
      </c>
      <c r="D794" s="21" t="s">
        <v>550</v>
      </c>
      <c r="E794" s="21"/>
      <c r="F794" s="21"/>
      <c r="G794" s="21"/>
      <c r="H794" s="21"/>
      <c r="I794" s="21"/>
    </row>
    <row r="795" spans="1:9">
      <c r="A795" s="21">
        <v>790</v>
      </c>
      <c r="B795" s="21">
        <v>918</v>
      </c>
      <c r="C795" s="21" t="s">
        <v>812</v>
      </c>
      <c r="D795" s="21" t="s">
        <v>550</v>
      </c>
      <c r="E795" s="21"/>
      <c r="F795" s="21"/>
      <c r="G795" s="21"/>
      <c r="H795" s="21"/>
      <c r="I795" s="21"/>
    </row>
    <row r="796" spans="1:9">
      <c r="A796" s="21">
        <v>791</v>
      </c>
      <c r="B796" s="21">
        <v>920</v>
      </c>
      <c r="C796" s="21" t="s">
        <v>813</v>
      </c>
      <c r="D796" s="21" t="s">
        <v>550</v>
      </c>
      <c r="E796" s="21"/>
      <c r="F796" s="21"/>
      <c r="G796" s="21"/>
      <c r="H796" s="21"/>
      <c r="I796" s="21"/>
    </row>
    <row r="797" spans="1:9">
      <c r="A797" s="21">
        <v>792</v>
      </c>
      <c r="B797" s="21">
        <v>921</v>
      </c>
      <c r="C797" s="21" t="s">
        <v>357</v>
      </c>
      <c r="D797" s="21" t="s">
        <v>550</v>
      </c>
      <c r="E797" s="21"/>
      <c r="F797" s="21"/>
      <c r="G797" s="21"/>
      <c r="H797" s="21"/>
      <c r="I797" s="21"/>
    </row>
    <row r="798" spans="1:9">
      <c r="A798" s="21">
        <v>793</v>
      </c>
      <c r="B798" s="21">
        <v>922</v>
      </c>
      <c r="C798" s="21" t="s">
        <v>814</v>
      </c>
      <c r="D798" s="21" t="s">
        <v>550</v>
      </c>
      <c r="E798" s="21"/>
      <c r="F798" s="21"/>
      <c r="G798" s="21"/>
      <c r="H798" s="21"/>
      <c r="I798" s="21"/>
    </row>
    <row r="799" spans="1:9">
      <c r="A799" s="21">
        <v>794</v>
      </c>
      <c r="B799" s="21">
        <v>923</v>
      </c>
      <c r="C799" s="21" t="s">
        <v>815</v>
      </c>
      <c r="D799" s="21" t="s">
        <v>550</v>
      </c>
      <c r="E799" s="21"/>
      <c r="F799" s="21"/>
      <c r="G799" s="21"/>
      <c r="H799" s="21"/>
      <c r="I799" s="21"/>
    </row>
    <row r="800" spans="1:9">
      <c r="A800" s="21">
        <v>795</v>
      </c>
      <c r="B800" s="21">
        <v>924</v>
      </c>
      <c r="C800" s="21" t="s">
        <v>816</v>
      </c>
      <c r="D800" s="21" t="s">
        <v>550</v>
      </c>
      <c r="E800" s="21"/>
      <c r="F800" s="21"/>
      <c r="G800" s="21"/>
      <c r="H800" s="21"/>
      <c r="I800" s="21"/>
    </row>
    <row r="801" spans="1:9">
      <c r="A801" s="21">
        <v>796</v>
      </c>
      <c r="B801" s="21">
        <v>925</v>
      </c>
      <c r="C801" s="21" t="s">
        <v>817</v>
      </c>
      <c r="D801" s="21" t="s">
        <v>550</v>
      </c>
      <c r="E801" s="21"/>
      <c r="F801" s="21"/>
      <c r="G801" s="21"/>
      <c r="H801" s="21"/>
      <c r="I801" s="21"/>
    </row>
    <row r="802" spans="1:9">
      <c r="A802" s="21">
        <v>797</v>
      </c>
      <c r="B802" s="21">
        <v>926</v>
      </c>
      <c r="C802" s="21" t="s">
        <v>818</v>
      </c>
      <c r="D802" s="21" t="s">
        <v>550</v>
      </c>
      <c r="E802" s="21"/>
      <c r="F802" s="21"/>
      <c r="G802" s="21"/>
      <c r="H802" s="21"/>
      <c r="I802" s="21"/>
    </row>
    <row r="803" spans="1:9">
      <c r="A803" s="21">
        <v>798</v>
      </c>
      <c r="B803" s="21">
        <v>927</v>
      </c>
      <c r="C803" s="21" t="s">
        <v>819</v>
      </c>
      <c r="D803" s="21" t="s">
        <v>550</v>
      </c>
      <c r="E803" s="21"/>
      <c r="F803" s="21"/>
      <c r="G803" s="21"/>
      <c r="H803" s="21"/>
      <c r="I803" s="21"/>
    </row>
    <row r="804" spans="1:9">
      <c r="A804" s="21">
        <v>799</v>
      </c>
      <c r="B804" s="21">
        <v>928</v>
      </c>
      <c r="C804" s="21" t="s">
        <v>820</v>
      </c>
      <c r="D804" s="21" t="s">
        <v>550</v>
      </c>
      <c r="E804" s="21"/>
      <c r="F804" s="21"/>
      <c r="G804" s="21"/>
      <c r="H804" s="21"/>
      <c r="I804" s="21"/>
    </row>
    <row r="805" spans="1:9">
      <c r="A805" s="21">
        <v>800</v>
      </c>
      <c r="B805" s="21">
        <v>929</v>
      </c>
      <c r="C805" s="21" t="s">
        <v>821</v>
      </c>
      <c r="D805" s="21" t="s">
        <v>550</v>
      </c>
      <c r="E805" s="21"/>
      <c r="F805" s="21"/>
      <c r="G805" s="21"/>
      <c r="H805" s="21"/>
      <c r="I805" s="21"/>
    </row>
    <row r="806" spans="1:9">
      <c r="A806" s="21">
        <v>801</v>
      </c>
      <c r="B806" s="21">
        <v>930</v>
      </c>
      <c r="C806" s="21" t="s">
        <v>822</v>
      </c>
      <c r="D806" s="21"/>
      <c r="E806" s="21"/>
      <c r="F806" s="21"/>
      <c r="G806" s="21"/>
      <c r="H806" s="21"/>
      <c r="I806" s="21"/>
    </row>
    <row r="807" spans="1:9">
      <c r="A807" s="21">
        <v>802</v>
      </c>
      <c r="B807" s="21">
        <v>932</v>
      </c>
      <c r="C807" s="21" t="s">
        <v>823</v>
      </c>
      <c r="D807" s="21" t="s">
        <v>550</v>
      </c>
      <c r="E807" s="21"/>
      <c r="F807" s="21"/>
      <c r="G807" s="21"/>
      <c r="H807" s="21"/>
      <c r="I807" s="21"/>
    </row>
    <row r="808" spans="1:9">
      <c r="A808" s="21">
        <v>803</v>
      </c>
      <c r="B808" s="21">
        <v>935</v>
      </c>
      <c r="C808" s="21" t="s">
        <v>824</v>
      </c>
      <c r="D808" s="21" t="s">
        <v>550</v>
      </c>
      <c r="E808" s="21"/>
      <c r="F808" s="21"/>
      <c r="G808" s="21"/>
      <c r="H808" s="21"/>
      <c r="I808" s="21"/>
    </row>
    <row r="809" spans="1:9">
      <c r="A809" s="21">
        <v>804</v>
      </c>
      <c r="B809" s="21">
        <v>936</v>
      </c>
      <c r="C809" s="21" t="s">
        <v>825</v>
      </c>
      <c r="D809" s="21" t="s">
        <v>550</v>
      </c>
      <c r="E809" s="21"/>
      <c r="F809" s="21"/>
      <c r="G809" s="21"/>
      <c r="H809" s="21"/>
      <c r="I809" s="21"/>
    </row>
    <row r="810" spans="1:9">
      <c r="A810" s="21">
        <v>805</v>
      </c>
      <c r="B810" s="21">
        <v>938</v>
      </c>
      <c r="C810" s="21" t="s">
        <v>826</v>
      </c>
      <c r="D810" s="21" t="s">
        <v>550</v>
      </c>
      <c r="E810" s="21"/>
      <c r="F810" s="21"/>
      <c r="G810" s="21"/>
      <c r="H810" s="21"/>
      <c r="I810" s="21"/>
    </row>
    <row r="811" spans="1:9">
      <c r="A811" s="21">
        <v>806</v>
      </c>
      <c r="B811" s="21">
        <v>939</v>
      </c>
      <c r="C811" s="21" t="s">
        <v>827</v>
      </c>
      <c r="D811" s="21" t="s">
        <v>550</v>
      </c>
      <c r="E811" s="21"/>
      <c r="F811" s="21"/>
      <c r="G811" s="21"/>
      <c r="H811" s="21"/>
      <c r="I811" s="21"/>
    </row>
    <row r="812" spans="1:9">
      <c r="A812" s="21">
        <v>807</v>
      </c>
      <c r="B812" s="21">
        <v>940</v>
      </c>
      <c r="C812" s="21" t="s">
        <v>828</v>
      </c>
      <c r="D812" s="21" t="s">
        <v>550</v>
      </c>
      <c r="E812" s="21"/>
      <c r="F812" s="21"/>
      <c r="G812" s="21"/>
      <c r="H812" s="21"/>
      <c r="I812" s="21"/>
    </row>
    <row r="813" spans="1:9">
      <c r="A813" s="21">
        <v>808</v>
      </c>
      <c r="B813" s="21">
        <v>941</v>
      </c>
      <c r="C813" s="21" t="s">
        <v>829</v>
      </c>
      <c r="D813" s="21" t="s">
        <v>550</v>
      </c>
      <c r="E813" s="21"/>
      <c r="F813" s="21"/>
      <c r="G813" s="21"/>
      <c r="H813" s="21"/>
      <c r="I813" s="21"/>
    </row>
    <row r="814" spans="1:9">
      <c r="A814" s="21"/>
    </row>
    <row r="815" spans="1:9">
      <c r="A815" s="21"/>
    </row>
    <row r="816" spans="1:9">
      <c r="A816" s="21"/>
    </row>
    <row r="817" spans="1:1">
      <c r="A817" s="21"/>
    </row>
    <row r="818" spans="1:1">
      <c r="A818" s="21"/>
    </row>
    <row r="819" spans="1:1">
      <c r="A819" s="21"/>
    </row>
    <row r="820" spans="1:1">
      <c r="A820" s="21"/>
    </row>
    <row r="821" spans="1:1">
      <c r="A821" s="21"/>
    </row>
    <row r="822" spans="1:1">
      <c r="A822" s="21"/>
    </row>
    <row r="823" spans="1:1">
      <c r="A823" s="21"/>
    </row>
    <row r="824" spans="1:1">
      <c r="A824" s="21"/>
    </row>
    <row r="825" spans="1:1">
      <c r="A825" s="21"/>
    </row>
    <row r="826" spans="1:1">
      <c r="A826" s="21"/>
    </row>
    <row r="827" spans="1:1">
      <c r="A827" s="21"/>
    </row>
    <row r="828" spans="1:1">
      <c r="A828" s="21"/>
    </row>
    <row r="829" spans="1:1">
      <c r="A829" s="21"/>
    </row>
    <row r="830" spans="1:1">
      <c r="A830" s="21"/>
    </row>
    <row r="831" spans="1:1">
      <c r="A831" s="21"/>
    </row>
    <row r="832" spans="1:1">
      <c r="A832" s="21"/>
    </row>
    <row r="833" spans="1:1">
      <c r="A833" s="21"/>
    </row>
    <row r="834" spans="1:1">
      <c r="A834" s="21"/>
    </row>
    <row r="835" spans="1:1">
      <c r="A835" s="21"/>
    </row>
    <row r="836" spans="1:1">
      <c r="A836" s="21"/>
    </row>
    <row r="837" spans="1:1">
      <c r="A837" s="21"/>
    </row>
    <row r="838" spans="1:1">
      <c r="A838" s="21"/>
    </row>
    <row r="839" spans="1:1">
      <c r="A839" s="21"/>
    </row>
    <row r="840" spans="1:1">
      <c r="A840" s="21"/>
    </row>
    <row r="841" spans="1:1">
      <c r="A841" s="21"/>
    </row>
    <row r="842" spans="1:1">
      <c r="A842" s="21"/>
    </row>
    <row r="843" spans="1:1">
      <c r="A843" s="21"/>
    </row>
    <row r="844" spans="1:1">
      <c r="A844" s="21"/>
    </row>
    <row r="845" spans="1:1">
      <c r="A845" s="21"/>
    </row>
    <row r="846" spans="1:1">
      <c r="A846" s="21"/>
    </row>
    <row r="847" spans="1:1">
      <c r="A847" s="21"/>
    </row>
    <row r="848" spans="1:1">
      <c r="A848" s="21"/>
    </row>
    <row r="849" spans="1:1">
      <c r="A849" s="21"/>
    </row>
    <row r="850" spans="1:1">
      <c r="A850" s="21"/>
    </row>
    <row r="851" spans="1:1">
      <c r="A851" s="21"/>
    </row>
    <row r="852" spans="1:1">
      <c r="A852" s="21"/>
    </row>
    <row r="853" spans="1:1">
      <c r="A853" s="21"/>
    </row>
    <row r="854" spans="1:1">
      <c r="A854" s="21"/>
    </row>
    <row r="855" spans="1:1">
      <c r="A855" s="21"/>
    </row>
    <row r="856" spans="1:1">
      <c r="A856" s="21"/>
    </row>
    <row r="857" spans="1:1">
      <c r="A857" s="21"/>
    </row>
    <row r="858" spans="1:1">
      <c r="A858" s="21"/>
    </row>
    <row r="859" spans="1:1">
      <c r="A859" s="21"/>
    </row>
    <row r="860" spans="1:1">
      <c r="A860" s="21"/>
    </row>
    <row r="861" spans="1:1">
      <c r="A861" s="21"/>
    </row>
    <row r="862" spans="1:1">
      <c r="A862" s="21"/>
    </row>
    <row r="863" spans="1:1">
      <c r="A863" s="21"/>
    </row>
    <row r="864" spans="1:1">
      <c r="A864" s="21"/>
    </row>
    <row r="865" spans="1:1">
      <c r="A865" s="21"/>
    </row>
    <row r="866" spans="1:1">
      <c r="A866" s="21"/>
    </row>
    <row r="867" spans="1:1">
      <c r="A867" s="21"/>
    </row>
    <row r="868" spans="1:1">
      <c r="A868" s="21"/>
    </row>
    <row r="869" spans="1:1">
      <c r="A869" s="21"/>
    </row>
    <row r="870" spans="1:1">
      <c r="A870" s="21"/>
    </row>
    <row r="871" spans="1:1">
      <c r="A871" s="21"/>
    </row>
    <row r="872" spans="1:1">
      <c r="A872" s="21"/>
    </row>
    <row r="873" spans="1:1">
      <c r="A873" s="21"/>
    </row>
    <row r="874" spans="1:1">
      <c r="A874" s="21"/>
    </row>
    <row r="875" spans="1:1">
      <c r="A875" s="21"/>
    </row>
    <row r="876" spans="1:1">
      <c r="A876" s="21"/>
    </row>
    <row r="877" spans="1:1">
      <c r="A877" s="21"/>
    </row>
    <row r="878" spans="1:1">
      <c r="A878" s="21"/>
    </row>
    <row r="879" spans="1:1">
      <c r="A879" s="21"/>
    </row>
    <row r="880" spans="1:1">
      <c r="A880" s="21"/>
    </row>
    <row r="881" spans="1:1">
      <c r="A881" s="21"/>
    </row>
    <row r="882" spans="1:1">
      <c r="A882" s="21"/>
    </row>
    <row r="883" spans="1:1">
      <c r="A883" s="21"/>
    </row>
    <row r="884" spans="1:1">
      <c r="A884" s="21"/>
    </row>
    <row r="885" spans="1:1">
      <c r="A885" s="21"/>
    </row>
    <row r="886" spans="1:1">
      <c r="A886" s="21"/>
    </row>
    <row r="887" spans="1:1">
      <c r="A887" s="21"/>
    </row>
    <row r="888" spans="1:1">
      <c r="A888" s="21"/>
    </row>
    <row r="889" spans="1:1">
      <c r="A889" s="21"/>
    </row>
    <row r="890" spans="1:1">
      <c r="A890" s="21"/>
    </row>
    <row r="891" spans="1:1">
      <c r="A891" s="21"/>
    </row>
    <row r="892" spans="1:1">
      <c r="A892" s="21"/>
    </row>
    <row r="893" spans="1:1">
      <c r="A893" s="21"/>
    </row>
    <row r="894" spans="1:1">
      <c r="A894" s="21"/>
    </row>
    <row r="895" spans="1:1">
      <c r="A895" s="21"/>
    </row>
    <row r="896" spans="1:1">
      <c r="A896" s="21"/>
    </row>
    <row r="897" spans="1:1">
      <c r="A897" s="21"/>
    </row>
    <row r="898" spans="1:1">
      <c r="A898" s="21"/>
    </row>
    <row r="899" spans="1:1">
      <c r="A899" s="21"/>
    </row>
    <row r="900" spans="1:1">
      <c r="A900" s="21"/>
    </row>
    <row r="901" spans="1:1">
      <c r="A901" s="21"/>
    </row>
    <row r="902" spans="1:1">
      <c r="A902" s="21"/>
    </row>
    <row r="903" spans="1:1">
      <c r="A903" s="21"/>
    </row>
    <row r="904" spans="1:1">
      <c r="A904" s="21"/>
    </row>
    <row r="905" spans="1:1">
      <c r="A905" s="21"/>
    </row>
    <row r="906" spans="1:1">
      <c r="A906" s="21"/>
    </row>
    <row r="907" spans="1:1">
      <c r="A907" s="21"/>
    </row>
    <row r="908" spans="1:1">
      <c r="A908" s="21"/>
    </row>
    <row r="909" spans="1:1">
      <c r="A909" s="21"/>
    </row>
    <row r="910" spans="1:1">
      <c r="A910" s="21"/>
    </row>
    <row r="911" spans="1:1">
      <c r="A911" s="21"/>
    </row>
    <row r="912" spans="1:1">
      <c r="A912" s="21"/>
    </row>
    <row r="913" spans="1:1">
      <c r="A913" s="21"/>
    </row>
    <row r="914" spans="1:1">
      <c r="A914" s="21"/>
    </row>
    <row r="915" spans="1:1">
      <c r="A915" s="21"/>
    </row>
    <row r="916" spans="1:1">
      <c r="A916" s="21"/>
    </row>
    <row r="917" spans="1:1">
      <c r="A917" s="21"/>
    </row>
    <row r="918" spans="1:1">
      <c r="A918" s="21"/>
    </row>
    <row r="919" spans="1:1">
      <c r="A919" s="21"/>
    </row>
    <row r="920" spans="1:1">
      <c r="A920" s="21"/>
    </row>
    <row r="921" spans="1:1">
      <c r="A921" s="21"/>
    </row>
    <row r="922" spans="1:1">
      <c r="A922" s="21"/>
    </row>
    <row r="923" spans="1:1">
      <c r="A923" s="21"/>
    </row>
    <row r="924" spans="1:1">
      <c r="A924" s="21"/>
    </row>
    <row r="925" spans="1:1">
      <c r="A925" s="21"/>
    </row>
    <row r="926" spans="1:1">
      <c r="A926" s="21"/>
    </row>
    <row r="927" spans="1:1">
      <c r="A927" s="21"/>
    </row>
    <row r="928" spans="1:1">
      <c r="A928" s="21"/>
    </row>
    <row r="929" spans="1:1">
      <c r="A929" s="21"/>
    </row>
    <row r="930" spans="1:1">
      <c r="A930" s="21"/>
    </row>
    <row r="931" spans="1:1">
      <c r="A931" s="21"/>
    </row>
    <row r="932" spans="1:1">
      <c r="A932" s="21"/>
    </row>
    <row r="933" spans="1:1">
      <c r="A933" s="21"/>
    </row>
    <row r="934" spans="1:1">
      <c r="A934" s="21"/>
    </row>
    <row r="935" spans="1:1">
      <c r="A935" s="21"/>
    </row>
    <row r="936" spans="1:1">
      <c r="A936" s="21"/>
    </row>
    <row r="937" spans="1:1">
      <c r="A937" s="21"/>
    </row>
    <row r="938" spans="1:1">
      <c r="A938" s="21"/>
    </row>
    <row r="939" spans="1:1">
      <c r="A939" s="21"/>
    </row>
    <row r="940" spans="1:1">
      <c r="A940" s="21"/>
    </row>
    <row r="941" spans="1:1">
      <c r="A941" s="21"/>
    </row>
    <row r="942" spans="1:1">
      <c r="A942" s="21"/>
    </row>
    <row r="943" spans="1:1">
      <c r="A943" s="21"/>
    </row>
    <row r="944" spans="1:1">
      <c r="A944" s="21"/>
    </row>
    <row r="945" spans="1:1">
      <c r="A945" s="21"/>
    </row>
    <row r="946" spans="1:1">
      <c r="A946" s="21"/>
    </row>
    <row r="947" spans="1:1">
      <c r="A947" s="21"/>
    </row>
    <row r="948" spans="1:1">
      <c r="A948" s="21"/>
    </row>
    <row r="949" spans="1:1">
      <c r="A949" s="21"/>
    </row>
    <row r="950" spans="1:1">
      <c r="A950" s="21"/>
    </row>
    <row r="951" spans="1:1">
      <c r="A951" s="21"/>
    </row>
    <row r="952" spans="1:1">
      <c r="A952" s="21"/>
    </row>
    <row r="953" spans="1:1">
      <c r="A953" s="21"/>
    </row>
    <row r="954" spans="1:1">
      <c r="A954" s="21"/>
    </row>
    <row r="955" spans="1:1">
      <c r="A955" s="21"/>
    </row>
    <row r="956" spans="1:1">
      <c r="A956" s="21"/>
    </row>
    <row r="957" spans="1:1">
      <c r="A957" s="21"/>
    </row>
    <row r="958" spans="1:1">
      <c r="A958" s="21"/>
    </row>
    <row r="959" spans="1:1">
      <c r="A959" s="21"/>
    </row>
    <row r="960" spans="1:1">
      <c r="A960" s="21"/>
    </row>
    <row r="961" spans="1:1">
      <c r="A961" s="21"/>
    </row>
    <row r="962" spans="1:1">
      <c r="A962" s="21"/>
    </row>
    <row r="963" spans="1:1">
      <c r="A963" s="21"/>
    </row>
    <row r="964" spans="1:1">
      <c r="A964" s="21"/>
    </row>
    <row r="965" spans="1:1">
      <c r="A965" s="21"/>
    </row>
    <row r="966" spans="1:1">
      <c r="A966" s="21"/>
    </row>
    <row r="967" spans="1:1">
      <c r="A967" s="21"/>
    </row>
    <row r="968" spans="1:1">
      <c r="A968" s="21"/>
    </row>
    <row r="969" spans="1:1">
      <c r="A969" s="21"/>
    </row>
    <row r="970" spans="1:1">
      <c r="A970" s="21"/>
    </row>
    <row r="971" spans="1:1">
      <c r="A971" s="21"/>
    </row>
    <row r="972" spans="1:1">
      <c r="A972" s="21"/>
    </row>
    <row r="973" spans="1:1">
      <c r="A973" s="21"/>
    </row>
    <row r="974" spans="1:1">
      <c r="A974" s="21"/>
    </row>
    <row r="975" spans="1:1">
      <c r="A975" s="21"/>
    </row>
    <row r="976" spans="1:1">
      <c r="A976" s="21"/>
    </row>
    <row r="977" spans="1:1">
      <c r="A977" s="21"/>
    </row>
    <row r="978" spans="1:1">
      <c r="A978" s="21"/>
    </row>
    <row r="979" spans="1:1">
      <c r="A979" s="21"/>
    </row>
    <row r="980" spans="1:1">
      <c r="A980" s="21"/>
    </row>
    <row r="981" spans="1:1">
      <c r="A981" s="21"/>
    </row>
    <row r="982" spans="1:1">
      <c r="A982" s="21"/>
    </row>
    <row r="983" spans="1:1">
      <c r="A983" s="21"/>
    </row>
    <row r="984" spans="1:1">
      <c r="A984" s="21"/>
    </row>
    <row r="985" spans="1:1">
      <c r="A985" s="21"/>
    </row>
    <row r="986" spans="1:1">
      <c r="A986" s="21"/>
    </row>
    <row r="987" spans="1:1">
      <c r="A987" s="21"/>
    </row>
    <row r="988" spans="1:1">
      <c r="A988" s="21"/>
    </row>
    <row r="989" spans="1:1">
      <c r="A989" s="21"/>
    </row>
    <row r="990" spans="1:1">
      <c r="A990" s="21"/>
    </row>
    <row r="991" spans="1:1">
      <c r="A991" s="21"/>
    </row>
    <row r="992" spans="1:1">
      <c r="A992" s="21"/>
    </row>
    <row r="993" spans="1:1">
      <c r="A993" s="21"/>
    </row>
    <row r="994" spans="1:1">
      <c r="A994" s="21"/>
    </row>
    <row r="995" spans="1:1">
      <c r="A995" s="21"/>
    </row>
    <row r="996" spans="1:1">
      <c r="A996" s="21"/>
    </row>
    <row r="997" spans="1:1">
      <c r="A997" s="21"/>
    </row>
    <row r="998" spans="1:1">
      <c r="A998" s="21"/>
    </row>
    <row r="999" spans="1:1">
      <c r="A999" s="21"/>
    </row>
    <row r="1000" spans="1:1">
      <c r="A1000" s="21"/>
    </row>
  </sheetData>
  <mergeCells count="3">
    <mergeCell ref="A1:A4"/>
    <mergeCell ref="B1:B4"/>
    <mergeCell ref="L4:P4"/>
  </mergeCells>
  <conditionalFormatting sqref="E1:F4 G4:K4">
    <cfRule type="expression" dxfId="2" priority="1">
      <formula>AND(ISNUMBER(E1), E1&lt;17)</formula>
    </cfRule>
  </conditionalFormatting>
  <conditionalFormatting sqref="G1:H3">
    <cfRule type="expression" dxfId="1" priority="2">
      <formula>AND(ISNUMBER(G1), G1&lt;33)</formula>
    </cfRule>
  </conditionalFormatting>
  <conditionalFormatting sqref="I1:K4 L4">
    <cfRule type="expression" dxfId="0" priority="3">
      <formula>AND(ISNUMBER(I1), I1&lt;28)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Medical</vt:lpstr>
      <vt:lpstr>Engineering</vt:lpstr>
      <vt:lpstr>GeneralScience</vt:lpstr>
      <vt:lpstr>Arts</vt:lpstr>
      <vt:lpstr>report</vt:lpstr>
      <vt:lpstr>Comaparitive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firefly</dc:creator>
  <cp:lastModifiedBy>Grace</cp:lastModifiedBy>
  <cp:lastPrinted>2026-05-14T07:35:53Z</cp:lastPrinted>
  <dcterms:created xsi:type="dcterms:W3CDTF">2026-04-14T05:11:12Z</dcterms:created>
  <dcterms:modified xsi:type="dcterms:W3CDTF">2026-05-14T07:36:23Z</dcterms:modified>
</cp:coreProperties>
</file>